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03"/>
  <workbookPr/>
  <mc:AlternateContent xmlns:mc="http://schemas.openxmlformats.org/markup-compatibility/2006">
    <mc:Choice Requires="x15">
      <x15ac:absPath xmlns:x15ac="http://schemas.microsoft.com/office/spreadsheetml/2010/11/ac" url="/Users/orco/Desktop/"/>
    </mc:Choice>
  </mc:AlternateContent>
  <xr:revisionPtr revIDLastSave="0" documentId="8_{C8266067-EEF0-FA47-9125-C3D32ABDAC5F}" xr6:coauthVersionLast="47" xr6:coauthVersionMax="47" xr10:uidLastSave="{00000000-0000-0000-0000-000000000000}"/>
  <bookViews>
    <workbookView xWindow="0" yWindow="660" windowWidth="21580" windowHeight="15260" xr2:uid="{00000000-000D-0000-FFFF-FFFF00000000}"/>
  </bookViews>
  <sheets>
    <sheet name="כתב כמויות למילוי על ידי המציע"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F179" i="1" l="1"/>
  <c r="BF193" i="1"/>
  <c r="BF71" i="1"/>
  <c r="BF134" i="1"/>
  <c r="BF133" i="1"/>
  <c r="BF132" i="1"/>
  <c r="BF131" i="1"/>
  <c r="BH193" i="1" l="1"/>
  <c r="BH71" i="1"/>
  <c r="BH44" i="1"/>
  <c r="BH40" i="1"/>
  <c r="BH134" i="1"/>
  <c r="BH133" i="1"/>
  <c r="BH132" i="1"/>
  <c r="BH131" i="1"/>
  <c r="BH164" i="1"/>
  <c r="BH163" i="1"/>
  <c r="BH162" i="1"/>
  <c r="BH179" i="1"/>
  <c r="G194" i="1"/>
  <c r="BF194" i="1" s="1"/>
  <c r="BH194" i="1" s="1"/>
  <c r="BF130" i="1"/>
  <c r="BH130" i="1" s="1"/>
  <c r="BF129" i="1"/>
  <c r="BH129" i="1" s="1"/>
  <c r="BF9" i="1"/>
  <c r="BH9" i="1" s="1"/>
  <c r="BF10" i="1"/>
  <c r="BH10" i="1" s="1"/>
  <c r="BF11" i="1"/>
  <c r="BF189" i="1"/>
  <c r="BF190" i="1"/>
  <c r="BF191" i="1"/>
  <c r="BF192" i="1"/>
  <c r="BF148" i="1"/>
  <c r="BF149" i="1"/>
  <c r="BH149" i="1" s="1"/>
  <c r="BF150" i="1"/>
  <c r="BH150" i="1" s="1"/>
  <c r="BF151" i="1"/>
  <c r="BH151" i="1" s="1"/>
  <c r="BF152" i="1"/>
  <c r="BF153" i="1"/>
  <c r="BF154" i="1"/>
  <c r="BF155" i="1"/>
  <c r="BH155" i="1" s="1"/>
  <c r="BF156" i="1"/>
  <c r="BH156" i="1" s="1"/>
  <c r="BF157" i="1"/>
  <c r="BH157" i="1" s="1"/>
  <c r="BF158" i="1"/>
  <c r="BH158" i="1" s="1"/>
  <c r="BF159" i="1"/>
  <c r="BF160" i="1"/>
  <c r="BF161" i="1"/>
  <c r="BH161" i="1" s="1"/>
  <c r="BF162" i="1"/>
  <c r="BF163" i="1"/>
  <c r="BF164" i="1"/>
  <c r="BF165" i="1"/>
  <c r="BH165" i="1" s="1"/>
  <c r="BF166" i="1"/>
  <c r="BH166" i="1" s="1"/>
  <c r="BF167" i="1"/>
  <c r="BH167" i="1" s="1"/>
  <c r="BF168" i="1"/>
  <c r="BH168" i="1" s="1"/>
  <c r="BF169" i="1"/>
  <c r="BH169" i="1" s="1"/>
  <c r="BF147" i="1"/>
  <c r="BH147" i="1" s="1"/>
  <c r="BF87" i="1"/>
  <c r="BH87" i="1" s="1"/>
  <c r="BF86" i="1"/>
  <c r="BH86" i="1" s="1"/>
  <c r="BF51" i="1"/>
  <c r="BH51" i="1" s="1"/>
  <c r="BF32" i="1"/>
  <c r="BH32" i="1" s="1"/>
  <c r="BF47" i="1"/>
  <c r="BH47" i="1" s="1"/>
  <c r="BF48" i="1"/>
  <c r="BH48" i="1" s="1"/>
  <c r="BF49" i="1"/>
  <c r="BH49" i="1" s="1"/>
  <c r="BF50" i="1"/>
  <c r="BH50" i="1" s="1"/>
  <c r="BF40" i="1"/>
  <c r="BF43" i="1"/>
  <c r="BH43" i="1" s="1"/>
  <c r="BF44" i="1"/>
  <c r="BH11" i="1" l="1"/>
  <c r="BH148" i="1"/>
  <c r="BH154" i="1"/>
  <c r="BH153" i="1"/>
  <c r="BH152" i="1"/>
  <c r="BH160" i="1"/>
  <c r="BH159" i="1"/>
  <c r="BH189" i="1"/>
  <c r="BH190" i="1"/>
  <c r="BH191" i="1"/>
  <c r="BH192" i="1"/>
  <c r="BF128" i="1"/>
  <c r="BH128" i="1" s="1"/>
  <c r="BF126" i="1"/>
  <c r="BH126" i="1" s="1"/>
  <c r="BF125" i="1"/>
  <c r="BH125" i="1" s="1"/>
  <c r="BF123" i="1"/>
  <c r="BH123" i="1" s="1"/>
  <c r="BF187" i="1"/>
  <c r="BH187" i="1" s="1"/>
  <c r="BF60" i="1" l="1"/>
  <c r="BH60" i="1" s="1"/>
  <c r="BF59" i="1"/>
  <c r="BH59" i="1" s="1"/>
  <c r="BF124" i="1" l="1"/>
  <c r="BH124" i="1" s="1"/>
  <c r="G120" i="1"/>
  <c r="BF186" i="1"/>
  <c r="BH186" i="1" s="1"/>
  <c r="BF185" i="1"/>
  <c r="BH185" i="1" s="1"/>
  <c r="BF184" i="1"/>
  <c r="BH184" i="1" s="1"/>
  <c r="BF183" i="1"/>
  <c r="BH183" i="1" s="1"/>
  <c r="BF182" i="1"/>
  <c r="BH182" i="1" s="1"/>
  <c r="BF181" i="1"/>
  <c r="BH181" i="1" s="1"/>
  <c r="BF180" i="1"/>
  <c r="BH180" i="1" s="1"/>
  <c r="BF178" i="1"/>
  <c r="BH178" i="1" s="1"/>
  <c r="BF177" i="1"/>
  <c r="BH177" i="1" s="1"/>
  <c r="BF176" i="1"/>
  <c r="BH176" i="1" s="1"/>
  <c r="BF175" i="1"/>
  <c r="BH175" i="1" s="1"/>
  <c r="BF174" i="1"/>
  <c r="BH174" i="1" s="1"/>
  <c r="BF173" i="1"/>
  <c r="BH173" i="1" s="1"/>
  <c r="BF172" i="1"/>
  <c r="BH172" i="1" s="1"/>
  <c r="BF171" i="1"/>
  <c r="BH171" i="1" s="1"/>
  <c r="BF188" i="1"/>
  <c r="BH188" i="1" s="1"/>
  <c r="BF145" i="1"/>
  <c r="BH145" i="1" s="1"/>
  <c r="BF144" i="1"/>
  <c r="BH144" i="1" s="1"/>
  <c r="BF143" i="1"/>
  <c r="BH143" i="1" s="1"/>
  <c r="BF142" i="1"/>
  <c r="BH142" i="1" s="1"/>
  <c r="BF141" i="1"/>
  <c r="BH141" i="1" s="1"/>
  <c r="BF140" i="1"/>
  <c r="BH140" i="1" s="1"/>
  <c r="BF139" i="1"/>
  <c r="BH139" i="1" s="1"/>
  <c r="BF138" i="1"/>
  <c r="BH138" i="1" s="1"/>
  <c r="BF137" i="1"/>
  <c r="BH137" i="1" s="1"/>
  <c r="BF136" i="1"/>
  <c r="BH136" i="1" s="1"/>
  <c r="BF127" i="1"/>
  <c r="BH127" i="1" s="1"/>
  <c r="BF122" i="1"/>
  <c r="BH122" i="1" s="1"/>
  <c r="BF121" i="1"/>
  <c r="BH121" i="1" s="1"/>
  <c r="G118" i="1"/>
  <c r="BF117" i="1"/>
  <c r="BH117" i="1" s="1"/>
  <c r="G116" i="1"/>
  <c r="G115" i="1"/>
  <c r="G114" i="1"/>
  <c r="G113" i="1"/>
  <c r="G112" i="1"/>
  <c r="G111" i="1"/>
  <c r="G110" i="1"/>
  <c r="G109" i="1"/>
  <c r="G108" i="1"/>
  <c r="G107" i="1"/>
  <c r="BF104" i="1"/>
  <c r="BH104" i="1" s="1"/>
  <c r="BF103" i="1"/>
  <c r="BH103" i="1" s="1"/>
  <c r="BF102" i="1"/>
  <c r="BH102" i="1" s="1"/>
  <c r="BF101" i="1"/>
  <c r="BH101" i="1" s="1"/>
  <c r="BF100" i="1"/>
  <c r="BH100" i="1" s="1"/>
  <c r="BF99" i="1"/>
  <c r="BH99" i="1" s="1"/>
  <c r="BF98" i="1"/>
  <c r="BH98" i="1" s="1"/>
  <c r="BF97" i="1"/>
  <c r="BH97" i="1" s="1"/>
  <c r="BF96" i="1"/>
  <c r="BH96" i="1" s="1"/>
  <c r="BF95" i="1"/>
  <c r="BH95" i="1" s="1"/>
  <c r="BF94" i="1"/>
  <c r="BH94" i="1" s="1"/>
  <c r="BF93" i="1"/>
  <c r="BH93" i="1" s="1"/>
  <c r="BE92" i="1"/>
  <c r="BF92" i="1" s="1"/>
  <c r="BH92" i="1" s="1"/>
  <c r="BF91" i="1"/>
  <c r="BH91" i="1" s="1"/>
  <c r="BF90" i="1"/>
  <c r="BH90" i="1" s="1"/>
  <c r="BF89" i="1"/>
  <c r="BH89" i="1" s="1"/>
  <c r="BF88" i="1"/>
  <c r="BH88" i="1" s="1"/>
  <c r="BF85" i="1"/>
  <c r="BH85" i="1" s="1"/>
  <c r="BF84" i="1"/>
  <c r="BH84" i="1" s="1"/>
  <c r="BF83" i="1"/>
  <c r="BH83" i="1" s="1"/>
  <c r="BF82" i="1"/>
  <c r="BH82" i="1" s="1"/>
  <c r="BF81" i="1"/>
  <c r="BH81" i="1" s="1"/>
  <c r="BF80" i="1"/>
  <c r="BH80" i="1" s="1"/>
  <c r="BF79" i="1"/>
  <c r="BH79" i="1" s="1"/>
  <c r="BF78" i="1"/>
  <c r="BH78" i="1" s="1"/>
  <c r="BF77" i="1"/>
  <c r="BH77" i="1" s="1"/>
  <c r="BF76" i="1"/>
  <c r="BH76" i="1" s="1"/>
  <c r="BF75" i="1"/>
  <c r="BH75" i="1" s="1"/>
  <c r="BF74" i="1"/>
  <c r="BH74" i="1" s="1"/>
  <c r="BF73" i="1"/>
  <c r="BH73" i="1" s="1"/>
  <c r="BF72" i="1"/>
  <c r="BH72" i="1" s="1"/>
  <c r="BF70" i="1"/>
  <c r="BH70" i="1" s="1"/>
  <c r="BF69" i="1"/>
  <c r="BH69" i="1" s="1"/>
  <c r="BF68" i="1"/>
  <c r="BH68" i="1" s="1"/>
  <c r="BF66" i="1"/>
  <c r="BH66" i="1" s="1"/>
  <c r="BF45" i="1"/>
  <c r="BH45" i="1" s="1"/>
  <c r="BF65" i="1"/>
  <c r="BH65" i="1" s="1"/>
  <c r="BF64" i="1"/>
  <c r="BH64" i="1" s="1"/>
  <c r="BF63" i="1"/>
  <c r="BH63" i="1" s="1"/>
  <c r="BF58" i="1"/>
  <c r="BH58" i="1" s="1"/>
  <c r="BF57" i="1"/>
  <c r="BH57" i="1" s="1"/>
  <c r="BF56" i="1"/>
  <c r="BH56" i="1" s="1"/>
  <c r="BF55" i="1"/>
  <c r="BH55" i="1" s="1"/>
  <c r="BF54" i="1"/>
  <c r="BH54" i="1" s="1"/>
  <c r="BF53" i="1"/>
  <c r="BH53" i="1" s="1"/>
  <c r="BF42" i="1"/>
  <c r="BH42" i="1" s="1"/>
  <c r="BF41" i="1"/>
  <c r="BH41" i="1" s="1"/>
  <c r="BF39" i="1"/>
  <c r="BH39" i="1" s="1"/>
  <c r="E39" i="1"/>
  <c r="BF38" i="1"/>
  <c r="BH38" i="1" s="1"/>
  <c r="BF37" i="1"/>
  <c r="BH37" i="1" s="1"/>
  <c r="BF35" i="1"/>
  <c r="BH35" i="1" s="1"/>
  <c r="BF34" i="1"/>
  <c r="BH34" i="1" s="1"/>
  <c r="BF31" i="1"/>
  <c r="BH31" i="1" s="1"/>
  <c r="BF30" i="1"/>
  <c r="BH30" i="1" s="1"/>
  <c r="BF28" i="1"/>
  <c r="BH28" i="1" s="1"/>
  <c r="BF27" i="1"/>
  <c r="BH27" i="1" s="1"/>
  <c r="BF26" i="1"/>
  <c r="BH26" i="1" s="1"/>
  <c r="BF23" i="1"/>
  <c r="BH23" i="1" s="1"/>
  <c r="BF22" i="1"/>
  <c r="BH22" i="1" s="1"/>
  <c r="BF21" i="1"/>
  <c r="BH21" i="1" s="1"/>
  <c r="BF20" i="1"/>
  <c r="BH20" i="1" s="1"/>
  <c r="BF12" i="1"/>
  <c r="BH12" i="1" s="1"/>
  <c r="BF7" i="1"/>
  <c r="BH7" i="1" s="1"/>
  <c r="BF14" i="1" l="1"/>
  <c r="BH14" i="1" s="1"/>
  <c r="BF36" i="1"/>
  <c r="BH36" i="1" s="1"/>
  <c r="BF16" i="1"/>
  <c r="BH16" i="1" s="1"/>
  <c r="BF17" i="1"/>
  <c r="BH17" i="1" s="1"/>
  <c r="BF25" i="1"/>
  <c r="BH25" i="1" s="1"/>
  <c r="BF8" i="1"/>
  <c r="BH8" i="1" s="1"/>
  <c r="BF13" i="1"/>
  <c r="BH13" i="1" s="1"/>
  <c r="BF19" i="1"/>
  <c r="BH19" i="1" s="1"/>
  <c r="BF113" i="1"/>
  <c r="BH113" i="1" s="1"/>
  <c r="BF115" i="1"/>
  <c r="BH115" i="1" s="1"/>
  <c r="BF15" i="1"/>
  <c r="BH15" i="1" s="1"/>
  <c r="BF24" i="1"/>
  <c r="BH24" i="1" s="1"/>
  <c r="BF18" i="1"/>
  <c r="BH18" i="1" s="1"/>
  <c r="BF112" i="1"/>
  <c r="BH112" i="1" s="1"/>
  <c r="BF106" i="1"/>
  <c r="BH106" i="1" s="1"/>
  <c r="BF119" i="1"/>
  <c r="BH119" i="1" s="1"/>
  <c r="BF116" i="1"/>
  <c r="BH116" i="1" s="1"/>
  <c r="BF107" i="1"/>
  <c r="BH107" i="1" s="1"/>
  <c r="BF120" i="1"/>
  <c r="BH120" i="1" s="1"/>
  <c r="BF114" i="1"/>
  <c r="BH114" i="1" s="1"/>
  <c r="BF109" i="1"/>
  <c r="BH109" i="1" s="1"/>
  <c r="BF110" i="1"/>
  <c r="BH110" i="1" s="1"/>
  <c r="BF111" i="1"/>
  <c r="BH111" i="1" s="1"/>
  <c r="BF118" i="1"/>
  <c r="BH118" i="1" s="1"/>
  <c r="BF108" i="1"/>
  <c r="BH108" i="1" s="1"/>
  <c r="BH195" i="1" l="1"/>
  <c r="BF19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Boaz Grundland</author>
  </authors>
  <commentList>
    <comment ref="H163" authorId="0" shapeId="0" xr:uid="{403BF76A-CF52-4C1D-A7EE-D85BD8C485C7}">
      <text>
        <r>
          <rPr>
            <b/>
            <sz val="9"/>
            <color indexed="81"/>
            <rFont val="Tahoma"/>
            <family val="2"/>
          </rPr>
          <t>Boaz Grundland:</t>
        </r>
        <r>
          <rPr>
            <sz val="9"/>
            <color indexed="81"/>
            <rFont val="Tahoma"/>
            <family val="2"/>
          </rPr>
          <t xml:space="preserve">
מוצר OVER
OUTDOOR</t>
        </r>
      </text>
    </comment>
  </commentList>
</comments>
</file>

<file path=xl/sharedStrings.xml><?xml version="1.0" encoding="utf-8"?>
<sst xmlns="http://schemas.openxmlformats.org/spreadsheetml/2006/main" count="778" uniqueCount="468">
  <si>
    <t>כתב כמויות להגשה</t>
  </si>
  <si>
    <t>מס"ד</t>
  </si>
  <si>
    <t>יצרן ודגם / שוו"ע</t>
  </si>
  <si>
    <t>יחידת מידה</t>
  </si>
  <si>
    <t>שד ירושלים מחנה דוד</t>
  </si>
  <si>
    <t>שד ירושלים אילנות</t>
  </si>
  <si>
    <t>ירושלים ארזים</t>
  </si>
  <si>
    <t>שד ירושלים גולדה</t>
  </si>
  <si>
    <t>שד ירושלים הגליל</t>
  </si>
  <si>
    <t>שד ירושלים הפלמח</t>
  </si>
  <si>
    <t>שד ירושלים צהל</t>
  </si>
  <si>
    <t>שד ירושלים משה שרת</t>
  </si>
  <si>
    <t>שד ירושלים זאב גבוטינסקי</t>
  </si>
  <si>
    <t>שד ירושלים סולד</t>
  </si>
  <si>
    <t>פנחס ספיר צהל</t>
  </si>
  <si>
    <t>פנחס ספיר הפלמח</t>
  </si>
  <si>
    <t>הפלמח פינת אליעזר קפלן</t>
  </si>
  <si>
    <t>הפלמח פינת פנחס לבון</t>
  </si>
  <si>
    <t>פנחס לבון פינת גולדה מאיר</t>
  </si>
  <si>
    <t>הסתדרות פינת חיים ויצמן</t>
  </si>
  <si>
    <t>הסתדרות פינת שפרינצק</t>
  </si>
  <si>
    <t>הרברט להמן פינת יוספטל</t>
  </si>
  <si>
    <t>ויצמן פינת סוקולוב</t>
  </si>
  <si>
    <t>קצנלסון פינת קפלן</t>
  </si>
  <si>
    <t>בן צבי פינת משה שרת</t>
  </si>
  <si>
    <t>בן צבי פינת גבוטינסקי</t>
  </si>
  <si>
    <t>מרטין בובר פינת מרדכי נמיר</t>
  </si>
  <si>
    <t>כיכר גאולה</t>
  </si>
  <si>
    <t>כיכר אילנות</t>
  </si>
  <si>
    <t>גן לילך</t>
  </si>
  <si>
    <t>רחוב נרקיס</t>
  </si>
  <si>
    <t>פארק אגוזים</t>
  </si>
  <si>
    <t>גן אשר</t>
  </si>
  <si>
    <t>מגרש טניס</t>
  </si>
  <si>
    <t>פארק טרמפ</t>
  </si>
  <si>
    <t>אצטדיון</t>
  </si>
  <si>
    <t>בניין הספריה הישן</t>
  </si>
  <si>
    <t>גן שזר</t>
  </si>
  <si>
    <t>מעון גבוטינסקי</t>
  </si>
  <si>
    <t>גן אריה</t>
  </si>
  <si>
    <t>פארק אינשטיין</t>
  </si>
  <si>
    <t>חניון חוף צהל</t>
  </si>
  <si>
    <t>חניון חוף  גבוטינסקי</t>
  </si>
  <si>
    <t>חניון חוף בלנגה</t>
  </si>
  <si>
    <t>חניון חוף דגניה</t>
  </si>
  <si>
    <t>בית ספר אודים</t>
  </si>
  <si>
    <t>בית ספר עלומים</t>
  </si>
  <si>
    <t>בית ספר ימית</t>
  </si>
  <si>
    <t>בית ספר צליל ים</t>
  </si>
  <si>
    <t>בית ספר רודמן</t>
  </si>
  <si>
    <t>שיטור עירוני</t>
  </si>
  <si>
    <t>טיילת</t>
  </si>
  <si>
    <t>מצלמת צינור 4 מגה עדשה קבועה 2.8/4</t>
  </si>
  <si>
    <t>AcuSense, IR-60M</t>
  </si>
  <si>
    <t>DS-2CD2T43G2-2I/4I</t>
  </si>
  <si>
    <t>מכלול</t>
  </si>
  <si>
    <t>מצלמת צינור 4 מגה עדשה משתנה 2.8- 12</t>
  </si>
  <si>
    <t>DS-2CD2643G2-IZS</t>
  </si>
  <si>
    <t>מצלמת צינור 4 מגה עדשה רחבה 1.68</t>
  </si>
  <si>
    <t>IR-20M</t>
  </si>
  <si>
    <t>DS-2CD2T45G0P-I</t>
  </si>
  <si>
    <t>AcuSense, IR-60M,Flashing Light Warning</t>
  </si>
  <si>
    <t>DS-2CD2T47G2H-LISU/SL2</t>
  </si>
  <si>
    <t>מצלמת צינור 8 מגה עדשה קבועה 2.8/4</t>
  </si>
  <si>
    <t>DS-2CD2T86G2-2I</t>
  </si>
  <si>
    <t>מצלמת צינור 8 מגה פנורמית עדשה קבועה 2X4MM</t>
  </si>
  <si>
    <t>AcuSense, IR-40M,Flashing Light Warning</t>
  </si>
  <si>
    <t>DS-2CD2T87G2P-LSU/SL</t>
  </si>
  <si>
    <t>מצלמת כיפה 4 מגה עדשה קבועה 2.8/4</t>
  </si>
  <si>
    <t>AcuSense, IR-30M</t>
  </si>
  <si>
    <t>DS-2CD2143G2-I</t>
  </si>
  <si>
    <t>מצלמת כיפה 4 מגה עדשה חשמלית 2.8-12</t>
  </si>
  <si>
    <t>DS-2CD2743G2-IZS</t>
  </si>
  <si>
    <t>מצלמת כיפה 8 מגה עדשה חשמלית 2.8-12</t>
  </si>
  <si>
    <t>DS-2CD2783G2-IZS</t>
  </si>
  <si>
    <t>מצלמה פנורמית 4 מגה מולטי סנסור 4X4 16 מגה</t>
  </si>
  <si>
    <t>DS-2CD6D44G1H-IZS</t>
  </si>
  <si>
    <t>מצלמת אנליטיקה עדשה 8 - 32 משתנה חשמלית</t>
  </si>
  <si>
    <t>מצלמת אנליטיקה</t>
  </si>
  <si>
    <t>מצלמת אנליטיקה עדשה 4.7 - 118 משתנה חשמלית</t>
  </si>
  <si>
    <t>קיט מצלמה סולרית 4 מגה פיקסל</t>
  </si>
  <si>
    <t>-</t>
  </si>
  <si>
    <t>DS-2XS2T47G1-LDH/C18S4</t>
  </si>
  <si>
    <t>קיט מצלמה סולרית 8 מגה פיקסל</t>
  </si>
  <si>
    <t>AcuSense</t>
  </si>
  <si>
    <t>DS-2XS6A87G1-LS/C36S80</t>
  </si>
  <si>
    <t>מצלמה ממונעת 4 מגה PTZ זום אופטי 32</t>
  </si>
  <si>
    <t>Auto Tracking</t>
  </si>
  <si>
    <t>DS-2DE5432IWG-E</t>
  </si>
  <si>
    <t>מצלמה ממונעת 4 מגה PTZ זום אופטי 45</t>
  </si>
  <si>
    <t>DS-2DF7C445IXR-AEL(T5)</t>
  </si>
  <si>
    <t>מצלמה תרמית בתצורת בולט  6.3 מ''מ</t>
  </si>
  <si>
    <t>גילוי 250 מטר</t>
  </si>
  <si>
    <t>DS-2TD2628-7/QA</t>
  </si>
  <si>
    <t>מצלמה תרמית בתצורת בולט 9.7 מ''מ</t>
  </si>
  <si>
    <t>גילוי 400 מטר</t>
  </si>
  <si>
    <t>DS-2TD2628-10/QA</t>
  </si>
  <si>
    <t>מצלמה תרמית ממונעת  10 מ''מ</t>
  </si>
  <si>
    <t>DS-2TD4228-10/S2</t>
  </si>
  <si>
    <t>כריזה</t>
  </si>
  <si>
    <t>רמקול IP לתנאי חוץ</t>
  </si>
  <si>
    <t>Axis 1310E</t>
  </si>
  <si>
    <t>מיקרופון aשולחני</t>
  </si>
  <si>
    <t>SHURE MV7</t>
  </si>
  <si>
    <t>Blue Yeti</t>
  </si>
  <si>
    <t>שרתים ומחשוב</t>
  </si>
  <si>
    <t>שרת ניהול</t>
  </si>
  <si>
    <t>השרת יסופק עם רכיבים חדשים ומקוריים, מצורף מפרט כולל אישור רכש לפריט ממפיץ מורשה בלבד.</t>
  </si>
  <si>
    <t>Dell PowerEdge R760</t>
  </si>
  <si>
    <t>שרת הקלטה</t>
  </si>
  <si>
    <t>R760DX + כוננים לאחסון</t>
  </si>
  <si>
    <t>שרת הקלטה להקלטה מקומית NVR 8 ערוצים</t>
  </si>
  <si>
    <t>שרת הקלטה מתקדם הכולל 8 ערוצי וידאו עם ממשק PoE פנימי, תומך בזיהוי פנים וניתוח וידאו חכם (Acusense), כולל 4 ממשקי SATA פנימיים לתמיכה בכוננים בנפח גבוה, תמיכה ברזולוציית הקלטה של עד 12MP, יכולת דחיסת וידאו H.265+, ממשק HDMI/VGA, יצוא מהיר של חומרים, ואינטגרציה מלאה עם מצלמות IP תואמות בפרוטוקול ONVIF.</t>
  </si>
  <si>
    <t>DS-7608NXI-I2/8P/4S</t>
  </si>
  <si>
    <t>שרת הקלטה להקלטה מקומית NVR 16 ערוצים</t>
  </si>
  <si>
    <t>מערכת הקלטה מתקדמת לניהול עד 16 ערוצי IP, תומכת בניתוח וידאו חכם (Acusense) לזיהוי אדם/רכב, כוללת שני חריצי דיסק קשיח (SATA) להקלטה באחסון מקומי, תמיכה ברזולוציית הקלטה של עד 12MP, יכולת דחיסת וידאו H.265/H.265+, יציאות HDMI ו-VGA להצגה בו זמנית, יכולת ניתוח אירועים בזמן אמת, ותאימות לפרוטוקולי תקשורת סטנדרטיים (ONVIF, RTSP).</t>
  </si>
  <si>
    <t>DS-7616NXI-I2/S</t>
  </si>
  <si>
    <t>שרת הקלטה להקלטה מקומית NVR 32 ערוצים</t>
  </si>
  <si>
    <t>שרת הקלטה מקצועי התומך בעד 32 ערוצי IP, כולל דיסק קשיח מובנה בנפח 4TB, תמיכה בזיהוי חכם של בני אדם ורכבים בטכנולוגיית AcuSense, דחיסת וידאו בפורמטים H.265+/H.265/H.264, תמיכה ברזולוציית הקלטה של עד 12MP, קצב תעבורה של עד 256Mbps, יציאות HDMI ו-VGA לתצוגה ברזולוציה גבוהה, שתי כניסות SATA פנימיות לאחסון נוסף, ותמיכה מלאה בפרוטוקול ONVIF לניהול מצלמות מגוונות.</t>
  </si>
  <si>
    <t>DS-7716NXI-I4/S(STD)(E</t>
  </si>
  <si>
    <t>שרת הקלטה להקלטה מקומית NVR 64 ערוצים</t>
  </si>
  <si>
    <t>שרת הקלטה מתקדם התומך בעד 64 ערוצי IP, כולל יכולות ניתוח וידאו חכמות בטכנולוגיית AcuSense לזיהוי מדויק של בני אדם ורכבים, תמיכה בדחיסת וידאו H.265+/H.265/H.264, שמונה חריצי SATA לאחסון פנימי בנפח גבוה, קצב הקלטה מרבי של עד 576Mbps, תמיכה ברזולוציית הקלטה של עד 12MP, יציאות HDMI ו-VGA להצגה סימולטנית באיכות גבוהה, ניהול גמיש של מצלמות ותאימות מלאה לפרוטוקולי תקשורת סטנדרטיים כגון ONVIF.</t>
  </si>
  <si>
    <t>תוספת כונן קשיח בנפח 2TB מסוג HDD, המיועד לשרת או מחשב, מותאם לעבודה רציפה 24/7 להקלטת וידאו</t>
  </si>
  <si>
    <t>WD22PURZ</t>
  </si>
  <si>
    <t>תוספת כונן קשיח בנפח 4TB מסוג HDD, המיועד לשרת או מחשב, מותאם לעבודה רציפה 24/7 להקלטת וידאו</t>
  </si>
  <si>
    <t>WD43PURZ</t>
  </si>
  <si>
    <t>תוספת כונן קשיח בנפח 8TB מסוג HDD, המיועד לשרת או מחשב, מותאם לעבודה רציפה 24/7 להקלטת וידאו</t>
  </si>
  <si>
    <t>WD84PURZ</t>
  </si>
  <si>
    <t>תוספת כונן קשיח בנפח 10TB מסוג HDD, המיועד לשרת או מחשב, מותאם לעבודה רציפה 24/7 להקלטת וידאו</t>
  </si>
  <si>
    <t>WD102PURZ</t>
  </si>
  <si>
    <t>מחשב קליינט  לניהול מערכות המוקד</t>
  </si>
  <si>
    <t>אל-פסק וגיבוי חשמל</t>
  </si>
  <si>
    <t>אל פסק 1000VA</t>
  </si>
  <si>
    <t>ADVICE</t>
  </si>
  <si>
    <t>אל פסק 2000VA</t>
  </si>
  <si>
    <t>אל פסק 3000VA  במסד</t>
  </si>
  <si>
    <t xml:space="preserve">מכלול מצברים 100 אמפר </t>
  </si>
  <si>
    <t>תוכנה, רישוי ועבודות הנדסיות</t>
  </si>
  <si>
    <t>רישיון בסיס מערכת ניהול וידיאו VMS</t>
  </si>
  <si>
    <t>תוכנת ניהול הווידאו, תאפשר ניהול ריכוזי של מצלמות IP בפרוטוקולים סטנדרטיים, צפייה, הקלטה, גיבוי ואחזור, כולל ממשק GIS להצגת מצלמות על גבי מפה, ניהול משתמשים והרשאות מתקדם, הפקת התרעות בזמן אמת, תמיכה בממשק ווב ונייד, אינטגרציה עם מערכות צד שלישי (בקרת כניסה, שו"ב, אנליטיקה), יכולות אבטחה והצפנה, ניהול רישיונות, ותמיכה בהרחבה עתידית לפי צרכי הלקוח.</t>
  </si>
  <si>
    <t>PROTECT Proffesional + Base License</t>
  </si>
  <si>
    <t>רישיון ערוץ וידיאו</t>
  </si>
  <si>
    <t>PROTECT Proffesional + Device License</t>
  </si>
  <si>
    <t>על הקבלן להתקין ולהגדיר עבור כל מצלמה את יכולת מיסוך הווידאו (Privacy Masking), לצורך הסתרה או טשטוש של אזורים רגישים בתמונה, הן בצפייה חיה והן בהקלטות, בהתאם להנחיות הגנת הפרטיות ודרישות הלקוח.</t>
  </si>
  <si>
    <t>"הספקת רישיון והתקנת תוכנת קליינט לעמדת משתמש, כולל הפעלה מלאה, כחלק ממערכת ניהול הווידאו (VMS)."</t>
  </si>
  <si>
    <t>אספקת רישיון בסיס למערכת זיהוי וניהול לוחיות רישוי LPR, הכולל ממשק מלא למערכת ניהול הווידאו.</t>
  </si>
  <si>
    <t>רישיון ערוץ LPR</t>
  </si>
  <si>
    <t>מערכת תחקור וידאו מהיר – רישיון בסיס, שרת מרכזי והגדרה</t>
  </si>
  <si>
    <t>המערכת תספק רישיון תוכנה הכולל שרת ניהול מרכזי ותמיכה בעדכוני גרסאות. תאפשר אינטגרציה עם מצלמות IP וזרמי RTSP/SRT, עם יכולת ייבוא אוטומטי וניהול ערוצי וידאו. תכלול ממשק חיפוש ותחקור וידאו מתקדם הכולל Video Synopsis, זיהוי וסיווג אובייקטים (אנשים, רכבים), סינון לפי פרמטרים כגון צבע, מהירות וכיוון תנועה, ותצוגה גרפית אינטראקטיבית. המערכת תתמוך בעיבוד וידאו ברזולוציית HD ומעלה בקצב פריימים מינימלי של 15fps, ותתמוך במינימום [מספר] ערוצי וידאו במקביל. יינתן מנגנון ניהול הרשאות מבוסס RBAC, תקשורת מוצפנת TLS בין רכיבי המערכת, ותמיכה בהפקת דוחות וסטטיסטיקות מותאמות אישית. הספק יתחייב להקמת המערכת, אינטגרציה, הדרכה ותמיכה טכנית 24/7.</t>
  </si>
  <si>
    <t>רישיון לערוץ תחקור וידיאו מהיר</t>
  </si>
  <si>
    <t>אספקה, התקנה והגדרה של מערכת שליטה ובקרה (שו"ב) למוקד עירוני, הכוללת מודול GIS ו-5 רישיונות קליינט לעבודה ברשת פנים-ארגונית.</t>
  </si>
  <si>
    <t>על הספק לבצע התקנה מלאה של המערכת המוצעת, כולל כלל הרכיבים, הממשקים והאינטגרציות הנדרשות, באתר הלקוח. הספק יידרש להפעיל את המערכת לתקופת הרצה בת שלושה חודשים, שבמהלכה תתבצע בחינה מלאה של תפקוד המערכת, עמידתה בדרישות המכרז, איכות הביצועים והתאמתה לצורכי הלקוח.</t>
  </si>
  <si>
    <t xml:space="preserve">אספקה, התקנה ורישוי של תוכנה לעמדת עבודה (קליינט) נוספת, מעבר למפורט לעיל
</t>
  </si>
  <si>
    <t>אספקה, התקנה והגדרה מלאה של המערכת מול השרת, כולל הגדרת הרשאות, קביעת מדיניות לעדכון והחלפת סיסמאות, הקשחת חומת האש, הגדרת אפליקציית השו"ב בעמדת הקליינט לפעולה מול השרת בלבד, וחסימת כלל השירותים וממשקי החיבור הבלתי-נחוצים, לצורך אבטחה, הקשחה ותפקוד תקין של המערכת.</t>
  </si>
  <si>
    <t>רישוי עבור אביזר קצה לתוכנת השו''ב</t>
  </si>
  <si>
    <t>כולל כל ההגדרות הנדרשות להפעלה מלאה</t>
  </si>
  <si>
    <t>על פי מפרט מצורף כולל מסך עכבר ומקלדת</t>
  </si>
  <si>
    <t>Dell Precision 3660 Tower</t>
  </si>
  <si>
    <t>מחשב טאבלט מוקשח</t>
  </si>
  <si>
    <t xml:space="preserve">תואם למערכת </t>
  </si>
  <si>
    <t>Panasonic</t>
  </si>
  <si>
    <t>תוספת מודול לניטור רשת, כולל הצגת התרעות בזמן אמת, תוך התממשקות מלאה למערכות הניטור הכלולות במכרז זה.</t>
  </si>
  <si>
    <t>המערכת תתממשק למערכת ניטור הרשת (כולל NAC), ותכלול מיפוי דינמי של מבנה הרשת, סטטוס רכיבים, רישום התרעות ואירועים ממערכות הניטור, קבלת דיווחים ממערכות Firewall ומרכיבי רשת התומכים בפרוטוקולי Syslog ו-SNMP, וכן לוח מחוונים (Dashboard) גרפי ייעודי לניטור הרשת ורכיבי הביטחון.</t>
  </si>
  <si>
    <t>תקשורת ותשתיות</t>
  </si>
  <si>
    <t>הנחת תשתית תקשורת חוץ מבוססת כבל CAT 7 מסוכך בתצורת NYY, להנחה בצנרת תת־קרקעית או לקבורה ישירה, באורך של עד 40 מטר, כולל פריסה, חיזוק מכני, חיווט ובדיקות תקינות בתום ההתקנה.</t>
  </si>
  <si>
    <t>הנחת תשתית תקשורת חוץ מבוססת כבל CAT 7 מסוכך בתצורת NYY, להנחה בצנרת תת־קרקעית או לקבורה ישירה, באורך של עד 40 מטר, כולל פריסה, חיזוק מכני, חיווט, בדיקות תקינות בתום ההתקנה, וחיבורי קצה מלאים בשני הצדדים (Keystone או Patch Panel), בהתאם לדרישות האתר. הכבל עומד בתקן ISO/IEC 11801 Class F, כולל סיכוך S/FTP מלא לתמיכה במהירויות של עד 10Gbps, ועמיד בפני הפרעות אלקטרומגנטיות (EMC) ותנאי סביבה חיצוניים לפי תקני IEC 61156-5 ו-EN 50173.</t>
  </si>
  <si>
    <t>Teldor CAT7 S/FTP NYY Outdoor</t>
  </si>
  <si>
    <t>הנחת תשתית תקשורת חוץ מבוססת כבל CAT 7 מסוכך בתצורת NYY, להנחה בצנרת תת־קרקעית או לקבורה ישירה, באורך של עד 90 מטר, כולל פריסה, חיזוק מכני, חיווט ובדיקות תקינות בתום ההתקנה.</t>
  </si>
  <si>
    <t>הנחת תשתית סיב אופטי 12SM משוריין</t>
  </si>
  <si>
    <t>צינור שרשורי P/G 3/4"  PVC</t>
  </si>
  <si>
    <t xml:space="preserve">שרשור מתכתי כולל פיטנינגים ואביזרי התקנה </t>
  </si>
  <si>
    <t>מטר</t>
  </si>
  <si>
    <t>צינור שרשורי P/G 1"  PVC</t>
  </si>
  <si>
    <t>מריכף גמיש   21-29</t>
  </si>
  <si>
    <t xml:space="preserve">להחלטת המזמין הקוטר הנדרש והצבע </t>
  </si>
  <si>
    <t>אספקה והתקנה של צינור בקוטר 50'' מסוג יק״א</t>
  </si>
  <si>
    <t>אספקה והתקנה של צינור בקוטר 75'' מסוג יק״א</t>
  </si>
  <si>
    <t>צינור קוברה תקן פס 50"</t>
  </si>
  <si>
    <t xml:space="preserve">אספקה והתקנת פנל שערות בגובה 1U, לפתחי ניהול כבלים בארון 19", גוף מתכת עם מברשת פלסטית למעבר כבלים מסודר, צבע שחור (RAL 9005), </t>
  </si>
  <si>
    <t>דגם של RIT / Rittal / Panduit או שווה ערך</t>
  </si>
  <si>
    <t>פאנל תקשורת RJ45 מוצק – 24/48 פורטים קבועים תואם CAT6A/CAT7</t>
  </si>
  <si>
    <t>אספקה והתקנת פאנל ניתוב מוצק RJ45 24‑פורטים (1U, 19") מבית RiT – דגם R6011000 PatchView⁺, תואם Keystone (SMARTen/CLASSix), כוללות תושבת ניהול כבלים אחורית וסימון פורטים שקוף, תואם תקני ANSI/TIA‑568‑C.2, ISO/IEC 11801 ו‑RoHS, כולל אפשרות לשילוב keystone STP/UTP CAT6A/CAT7</t>
  </si>
  <si>
    <t>RiT Patch Panel 24-Port Shielded CAT6A</t>
  </si>
  <si>
    <t>מגשר אופטי MM OM3 Duplex בתצורת Uniboot, באורך עד 3 מ', עם חיבורי LC/UPC בשני הקצוות, מגשר יחיד בגוף, מעטפת LS0H (חסין אש), בצבע Aqua או לפי דרישת הלקוח – דגם Delock 85127 או שווה ערך משווק בישראל</t>
  </si>
  <si>
    <t>Delock LC-Uniboot Duplex OM3</t>
  </si>
  <si>
    <t>מגשר אופטי SM OM3 Duplex בתצורת Uniboot, באורך עד 3 מ', עם חיבורי LC/UPC בשני הקצוות, מגשר יחיד בגוף, מעטפת LS0H (חסין אש), בצבע Aqua או לפי דרישת הלקוח – דגם Delock 85127 או שווה ערך משווק בישראל</t>
  </si>
  <si>
    <t>Delock LC-Uniboot Duplex SM</t>
  </si>
  <si>
    <t>סקר אלחוט</t>
  </si>
  <si>
    <t>חפירה קלה</t>
  </si>
  <si>
    <t>חפירה קלה כולל החזרת המצב לקדמותו כולל אבנים משתלבות פתיחה וסגירת אספלט וכל עבודה נדרשת</t>
  </si>
  <si>
    <t>חדירה לגוב/ עמוד תאורה קיים</t>
  </si>
  <si>
    <t>הספקה והתקנה גומחת תקשורת</t>
  </si>
  <si>
    <t>אספקה והתקנה של מערכת קישור אלחוטי גמ"מ בקיבולת של 1Gbps  דו-כיווני סימטרי, המערכת תכלול את כל הרכיבים הדרושים להתקנה ולהפעלה מלאה בשטח עד 800 מטר</t>
  </si>
  <si>
    <t>אספקה והתקנה של מערכת קישור אלחוטי נקודה-לנקודה בטכנולוגיית גלי מילימטר (V-Band) בתדר 60GHz, מדגם Siklu EH600Tx-1G, אשר תספק קצב העברת נתונים של עד 1Gbps דו-כיווני סימטרי (Full Duplex) באמצעות טכנולוגיית TDD ורוחב ערוץ של 250MHz או 500MHz בהתאם לרגולציה. המערכת תכלול אנטנה אינטגרלית קומפקטית, תומכת במודולציה אדפטיבית מסוג BPSK עד QAM64, ותאפשר שמירה על איכות קישור גבוהה גם בתנאים משתנים. הטווח האפקטיבי של המערכת יגיע עד 800 מטר בקו ראייה, החיבור יתבצע באמצעות ממשק RJ45 GbE בודד, עם הזנת מתח PoE בתקן 802.3at וצריכת חשמל של עד 20W. המערכת תעמוד בתקן IP-67 ותאפשר ניהול ובקרה מרחוק באמצעות Web GUI, SNMP או CLI, תוך הצפנת תעבורת הנתונים ב-AES-128. עם סיום ההתקנה, על הקבלן להציג דו"ח RSSI הכולל את עוצמת הקליטה בפועל ואת איכות הקישור שהושגה, לרבות גרף תיעוד של רמת האות, כתנאי למסירה ואישור סופי. המערכת תימסר עם אחריות יצרן של לפחות 12 חודשים ותהיה תואמת לדרישות משרד התקשורת הישראלי ולתקני CE/FCC.</t>
  </si>
  <si>
    <t>EH600Tx-1G</t>
  </si>
  <si>
    <t>לינק אלחוטי  גמ''מ בקיבולת 1GB DOPLEX כולל מתאמים, אנטנות מובנות  PTMP</t>
  </si>
  <si>
    <t>אספקה והתקנה מערכת קישור אלחוטי מדגם Siklu MPL-260 בתצורת נקודה-לנקודה (PtP) פועלת בתחום תדרי V-Band (57–66GHz), מספקת קצב נתונים של עד 1Gbps סימטרי עם רוחב ערוץ של עד 2160MHz ומודולציה אדפטיבית מסוג BPSK עד QAM64. כוללת אנטנה אינטגרלית עם כיוון קרן אוטומטי (beamforming), טווח פעולה של עד 300 מטר בקו ראייה, ממשק רשת RJ45 GbE, הזנת מתח PoE+ בצריכת חשמל של עד 11W, הצפנת AES-128, תקן עמידות IP-67, וניהול באמצעות Web GUI ו-SNMP.</t>
  </si>
  <si>
    <t>MPL-260</t>
  </si>
  <si>
    <t>התקנה והספקה יחידת בסיס גמ"מ (60GHz) בתצורת נקודה-לריבוי נקודות (PtMP), הכוללת אנטנה אינטגרלית פנימית ומסוגלת לתמוך בחיבור אלחוטי בו-זמני של לפחות 12 יחידות קצה. היחידה תספק קיבולת של 1Gbps סימטרי (Full Duplex) למשתמשים, ותספק כיסוי מרחבי של לפחות 90 מעלות. המערכת תכלול מתקן תלייה חיצוני, ספק כוח מסוג AC עם הזרמת מתח באמצעות PoE 10G, וכן מגן נחשולים ייעודי לתקשורת RJ45 בקצב 10Gbps, עבור התקנה חיצונית מלאה. היחידה תתאים לעבודה בתנאי שטח ותעמוד בתקני סביבה ואטימות נדרשים.</t>
  </si>
  <si>
    <t>MH-N265</t>
  </si>
  <si>
    <t>אספקה והתקנה של מערכת קישור אלחוטי גמ"מ בקיבולת של 1Gbps  דו-כיווני סימטרי, המערכת תכלול את כל הרכיבים הדרושים להתקנה ולהפעלה מלאה בשטח עד 2 ק''מ</t>
  </si>
  <si>
    <t>אספקה והתקנה של מערכת קישור אלחוטי בתחום גלי מילימטר (גמ"מ) בקיבולת של 1Gbps דו-כיווני (Full Duplex). המערכת תכלול זוג יחידות שידור/קליטה (ODU), אנטנות בקוטר 1ft, מתאמים, כבלים, מחברים, מגיני נחשול, זרועות התקנה, ציוד PoE, וביצוע כל עבודות ההתקנה והחיווט הנדרשות עד הפעלה מלאה ובדיקת תקינות באתר הלקוח. המערכת תעמוד בתקנים הרלוונטיים, כולל תקן IP-67 לעמידות בתנאי חוץ ותקני משרד התקשורת הישראלי. המחיר הכולל לכלל הרכיבים, ההתקנה, וההפעלה מוערך בטווח של 2,000 עד 2,800 דולר ליחידה (לפני מע״מ), כולל כל הציוד, כוח אדם, בדיקות סופיות ואחריות יצרן. עם סיום ההתקנה, על הקבלן להציג דוח מדידה של עוצמת קליטת הקישור האלחוטי (RSSI) בפועל, הכולל את ערך העוצמה שהתקבל ואת איכות הקישור, וזאת כתנאי לאישור סופי של ההתקנה.</t>
  </si>
  <si>
    <t>EH710TX</t>
  </si>
  <si>
    <t>אספקה והתקנה של מערכת קישור אלחוטי גמ"מ בקיבולת של 2Gbps  דו-כיווני סימטרי, המערכת תכלול את כל הרכיבים הדרושים להתקנה ולהפעלה מלאה בשטח עד 4 ק''מ</t>
  </si>
  <si>
    <t>אספקה והתקנה של מערכת קישור אלחוטי בתחום גלי מילימטר (גמ"מ) מדגם Siklu EH1200FX, בקיבולת של 1Gbps דו-כיווני סימטרי, עם אפשרות לרישוי והרחבה עתידית ל־2Gbps בהתאם לצורך. המערכת תכלול זוג יחידות שידור/קליטה (ODU), אנטנות תואמות בקוטר 1ft, מתאמים, כבלים, מגיני נחשול, ציוד PoE, זרועות התקנה ואביזרים נלווים – ותותקן באופן מלא כולל חיבור, כיול ובדיקות תקינות באתר הלקוח. המערכת תעמוד בתקני IP-67 ותקנות משרד התקשורת הרלוונטיות. עם סיום ההתקנה, על הקבלן להציג דו"ח מדידה של עוצמת קליטה בפועל (RSSI), כולל ערך העוצמה שהתקבל, קצב הקישור שהושג בפועל, ואישור על תקינות החיבור הדו-כיווני. בנוסף, יוגש אישור על ביצוע רישוי ל־2Gbps מול גורם מוסמך, או התחייבות לביצועו ככל שתידרש הרחבה עתידית.</t>
  </si>
  <si>
    <t>EH1200FX</t>
  </si>
  <si>
    <t>אספקה והתקנה של מערכת קישור אלחוטי גמ"מ בקיבולת של 2.5Gbps  דו-כיווני סימטרי, המערכת תכלול את כל הרכיבים הדרושים להתקנה ולהפעלה מלאה בשטח עד 4 ק''מ</t>
  </si>
  <si>
    <t>המערכת שתסופק והותקן תהיה מסוג קישור אלחוטי בתחום גלי מילימטר (E-Band) בתדרים 71–76GHz ו־81–86GHz, עם קיבולת העברת נתונים של עד 2.5Gbps דו-כיווני (Full Duplex) ללא צורך ברישוי תוכנה נוסף. המערכת תתמוך ברוחב ערוץ של 500MHz ו־1000MHz ותשתמש בטכנולוגיית שידור FDD עם מודולציה אדפטיבית לתפקוד יציב גם בתנאים סביבתיים משתנים. הטווח האפקטיבי של המערכת יגיע עד 5 ק"מ בקו ראייה ישיר, באמצעות אנטנות חיצוניות בקוטר 1ft או 2ft לפי הצורך. הממשקים יכללו לפחות חיבור RJ45 GbE וחיבור SFP+ אופטי (10GbE), ויהיו מותאמים להזנת חשמל באמצעות PoE או הזנה ישירה במתח DC. המערכת תהיה בעלת עמידות סביבתית בתקן IP-67, תותאם להתקנה חיצונית ועמידה בפני גשם, אבק וטמפרטורות קיצון, ותכלול יכולת ניהול מרחוק דרך ממשק גרפי או SNMP. המערכת תכלול תמיכה מלאה בהצפנת AES-128/256 לפי תקן אבטחת מידע. בסיום ההתקנה יידרש הקבלן להציג דו"ח עוצמת קליטה בפועל (RSSI), כולל גרף איכות קישור ותיעוד מדויק של ביצועי המערכת, כתנאי לאישור מסירה. כמו כן, המערכת תימסר עם אישורי CE/FCC ותהיה תואמת לדרישות משרד התקשורת</t>
  </si>
  <si>
    <t>EH2500Fx</t>
  </si>
  <si>
    <t>מודם סלולרי /5G4G</t>
  </si>
  <si>
    <t>Teltonika RUTX50</t>
  </si>
  <si>
    <t>פאנל טלאי אופטי מודולרי בגובה 1U, תואם 19 אינץ', לקיבולת מרבית של 144 סיבים מסוג LC/MTP, כולל 12 מודולים נשלפים – מתאים להתקנה צפופה בארונות תקשורת</t>
  </si>
  <si>
    <t>כבל סיב אופטי משוריין לתשתית חוץ, מסוג Loose Tube, הכולל 24 סיבים אופטיים Singlemode (9/125µm) בהתאם לתקן ITU-T G.652.D, במבנה צינור מרכזי מלא בג'ל, עם חיזוק Kevlar פנימי, שיריון Corrugated Steel Tape להגנה מכנית, ומעטפת חיצונית מסוג HFFR חסינת אש וללא הלוגנים, בקוטר של כ־9.6 מ"מ, במשקל כ־130 ק"ג/ק"מ, כולל חוט קריעה (Rip Cord), עמיד למתיחה של עד 2,700 N וללחץ של 400 N/ס"מ, בטווח טמפרטורה של ‎–40°C עד +70°C, ועומד בתקנים IEC 60794, IEC 60332-1, RoHS ו-ITU-T G.652.D.</t>
  </si>
  <si>
    <t>Corning Pretium® Connector Housing 1U</t>
  </si>
  <si>
    <t>אספקה והתקנה של כבל סיב אופטי משוריין (Armored) לשימוש חיצוני, מסוג Single Mode (SM) בקוטר 9/125 מיקרון, בתצורת Loose Tube, עם 24 סיבים אופטיים.</t>
  </si>
  <si>
    <t>Teldor SLA‑9‑01X24‑ZRH‑D BK</t>
  </si>
  <si>
    <t>קסטת ריתוך לפנל ניתוב אופטי, ל-12 סיבים מסוג SM 9μm, כולל מתאמים ומחברים מסוג LC-Duplex, פיגטיילים תואמים, מגשי סידור עם מכסה, סימון סיבים, כל האביזרים הנדרשים לריתוך, ביצוע הריתוך בפועל, ומבנה נשלף המאפשר גישה נוחה לריתוכים לצורך תחזוקה או שינויים.</t>
  </si>
  <si>
    <t>קסטת ריתוך אופטית ל-12 סיבים SM 9μm, כולל מחברים ומתאמים LC-Duplex, פיגטיילים מולחמים באורך 2–3 מ', מגשי סידור עם מכסה להגנה, כולל כל האביזרים הנדרשים לריתוך ולביצוע בפועל, מבנה מודולרי נשלף מתוך הפנל לתחזוקה נוחה, תואמת לתקני ANSI/TIA-568, GR-3125 ו-RoHS.</t>
  </si>
  <si>
    <t>Corning CCH‑CS12‑A9‑P00RE</t>
  </si>
  <si>
    <t>ביצוע בדיקת OTDR לסיב אופטי לאיתור ניחות, שברים והשתקפויות לאורכו, כולל הפקת תרשימי OTDR ודוח מסכם לכל סיב</t>
  </si>
  <si>
    <t xml:space="preserve">מסד תקשורת ושרתים מסוג Indoor Rack בגובה 44U ובעומק 100 ס"מ, כולל מנעולי בריח קדמי ואחורי עם שני מפתחות, ארבעה חיבורי Tamper, בקר מובנה להעברת התראות מערכת, ויחידת מאווררים מובנית לאוורור אקטיבי ולפיזור חום תקני.
</t>
  </si>
  <si>
    <t xml:space="preserve">מסד תקשורת ושרתים מסוג Indoor Rack בגובה 32U ובעומק 100 ס"מ, כולל מנעולי בריח קדמי ואחורי עם שני מפתחות, ארבעה חיבורי Tamper, בקר מובנה להעברת התראות מערכת, ויחידת מאווררים מובנית לאוורור אקטיבי ולפיזור חום תקני.
</t>
  </si>
  <si>
    <t xml:space="preserve">מסד תקשורת ושרתים מסוג Indoor Rack בגובה 20U ובעומק 100 ס"מ, כולל מנעולי בריח קדמי ואחורי עם שני מפתחות, ארבעה חיבורי Tamper, בקר מובנה להעברת התראות מערכת, ויחידת מאווררים מובנית לאוורור אקטיבי ולפיזור חום תקני.
</t>
  </si>
  <si>
    <t>מתגים</t>
  </si>
  <si>
    <t xml:space="preserve">מתג רשת 8 פורט </t>
  </si>
  <si>
    <t>FortiSwitch-108F L2 Switch - 8 x GE RJ45 ports, 2 x GE SFP, Fanless, 12V/3A power adapter of input voltage 100 - 240VAC. Switch can also be powered over ethernet on Port 8 (PD port),  FortiGate Switch controller compatible.</t>
  </si>
  <si>
    <t>Fortinet FS-108F</t>
  </si>
  <si>
    <t>יחידה</t>
  </si>
  <si>
    <t>רישוי ותמיכה עבור מוצר Fortinet</t>
  </si>
  <si>
    <t>FortiSwitch-108F 1 Year FortiCare Premium Support</t>
  </si>
  <si>
    <t>FC-10-F108N-247-02-12</t>
  </si>
  <si>
    <t>מתג רשת 8 פורט POE</t>
  </si>
  <si>
    <t>FortiSwitch-108F-FPOE L2+ management switch with 8xGE + 2xSFP + 1xRJ45 console and automatic limited 130W POE</t>
  </si>
  <si>
    <t>FS-108F-FPOE</t>
  </si>
  <si>
    <t>FortiSwitch-108F-FPOE 1 Year FortiCare Premium Support</t>
  </si>
  <si>
    <t>FC-10-F108F-247-02-12</t>
  </si>
  <si>
    <t>מתג רשת 16 פורט</t>
  </si>
  <si>
    <t>FortiSwitch-124F Layer 2 FortiGate switch controller compatible switch with 24x 1G RJ45 and 4x 10G/1G SFP+/SFP ports and 1x RJ45 console port. Fanless.</t>
  </si>
  <si>
    <t>FS-124F</t>
  </si>
  <si>
    <t>מתג רשת 16 פורט POE</t>
  </si>
  <si>
    <t>FortiSwitch-124F-POE Layer 2 FortiGate switch controller compatible PoE+ switch with 24x 1G RJ45 and 4x 10G/1G SFP+/SFP ports and 1x RJ45 console port. Ports 1 to 12 support PoE+ with maximum 185W PoE output limit with smart fan/temperature control.</t>
  </si>
  <si>
    <t>FS-124F-POE</t>
  </si>
  <si>
    <t>FortiSwitch-124F-POE 1 Year FortiCare Premium Support</t>
  </si>
  <si>
    <t>FC-10-S124P-247-02-12</t>
  </si>
  <si>
    <t>FortiSwitch-424E-Fiber Layer 2/3 FortiGate switch controller compatible switch with 24 x GE SFP ports, 4 x 10 GE SFP+ uplinks</t>
  </si>
  <si>
    <t>FS-424E-FIBER</t>
  </si>
  <si>
    <t>FortiSwitch-424E-Fiber 1 Year FortiCare Premium Support</t>
  </si>
  <si>
    <t>FC-10-S424I-247-02-12</t>
  </si>
  <si>
    <t>מתג רשת 24 פורט POE</t>
  </si>
  <si>
    <t>FortiSwitchRugged-112F-POE Layer 2 ruggedized FortiGate switch controller compatible PoE switch with 8 x 1GE/100M/10M RJ45 PoE 802.3bt type 4 (90W) with maximum 240W limit, and 4 x 1G/100M SFP. IP40 rating.</t>
  </si>
  <si>
    <t>FSR-112F-POE</t>
  </si>
  <si>
    <t>FortiSwitchRugged-112F-POE 1 Year FortiCare Premium Support</t>
  </si>
  <si>
    <t>FC-10-SR2FP-247-02-12</t>
  </si>
  <si>
    <t>מתג רשת תעשייתי 8 פורט POE</t>
  </si>
  <si>
    <t>מתג רשת תעשייתי 16 פורט POE</t>
  </si>
  <si>
    <t>FortiSwitchRugged-216F-POE Layer 2/3 ruggedized FortiGate switch controller compatible PoE switch with 16 x 10M/100M/1GE RJ45 PoE 802.3bt type 4 (90W) with maximum 360W limit, and 4 x 1G/10GE SFP+. IP40 rating</t>
  </si>
  <si>
    <t>FSR-216F-POE</t>
  </si>
  <si>
    <t>FortiSwitchRugged-216F-POE 1 Year FortiCare Premium Support</t>
  </si>
  <si>
    <t>FC-10-SR16F-247-02-12</t>
  </si>
  <si>
    <t>FortiGate-60F - FG-60F-BDL-950-36</t>
  </si>
  <si>
    <t>מולטימדיה</t>
  </si>
  <si>
    <t>מסך תצוגה מקצועי בגודל 55 אינץ' מדגם LG 55VM5J-H, ברזולוציית Full HD, בטכנולוגיית IPS עם בהירות של 500 ניט, מותאם לעבודה רציפה 24/7. המסך כולל שוליים אולטרה-צרים בעובי משולב של 0.44 מ"מ להתקנה בקיר וידיאו (Video Wall), ותומך בשרשור אות (Daisy Chain) ב-DisplayPort. כולל כניסות HDMI, DP, DVI-D, שליטה דרך RS-232 ו-LAN, ותואם לתוכנות ניהול תצוגה של LG</t>
  </si>
  <si>
    <t>LG LG 55VM5J-H</t>
  </si>
  <si>
    <t xml:space="preserve">מתקן קיר וידיאו מקצועי עם מנגנון Pop‑Out </t>
  </si>
  <si>
    <t>B‑TECH BT8312</t>
  </si>
  <si>
    <t xml:space="preserve">יחידת פורס וידאו לניהול קיר וידיאו </t>
  </si>
  <si>
    <t>יחידת פורס וידיאו מקצועית לניהול קיר וידיאו של עד 8 מסכים, מדגם Kramer VW‑9 או שווה ערך, תומכת ב-4 כניסות HDMI וב-10 יציאות HDMI, מאפשרת פריסות תצוגה גמישות ומותאמות אישית, כולל תמיכה בצפייה מרובת מקורות (MultiView), סנכרון מלא בין המסכים, תיקון שוליים (Bezel Correction), תמיכה ברזולוציית 4K@60Hz, תאימות מלאה ל-HDCP 2.2 ו-EDID, ממשקי שליטה דרך RS-232 ו-Web UI, מיועדת לעבודה רציפה 24/7, ומאפשרת שילוב חלק עם מערכות שליטה, וידיאו ומצלמות במוקדים ובחדרי בקרה.</t>
  </si>
  <si>
    <t>כבל HDMI אקטיבי אופטי באורך 10 מטר עם ראש פריק</t>
  </si>
  <si>
    <t>ATEN VE781010</t>
  </si>
  <si>
    <t>מסך תצוגה 27 אינץ</t>
  </si>
  <si>
    <t>DELL</t>
  </si>
  <si>
    <t>מסך תצוגה קעור בגודל 34 אינץ</t>
  </si>
  <si>
    <t>מרחיק KVM על גבי רשת</t>
  </si>
  <si>
    <t>מקלדת ועכבר אלחוטי</t>
  </si>
  <si>
    <t>שונות ואביזרים</t>
  </si>
  <si>
    <t>כרטיס זכרון 64GB</t>
  </si>
  <si>
    <t>כרטיס זכרון 128GB</t>
  </si>
  <si>
    <t>כרטיס זכרון 256GB</t>
  </si>
  <si>
    <t>תורן מתכת 3 מטר</t>
  </si>
  <si>
    <t xml:space="preserve"> </t>
  </si>
  <si>
    <t>תורן מתכת 6 מטר</t>
  </si>
  <si>
    <t>תורן מתכת 9  מטר</t>
  </si>
  <si>
    <t>תורן מתכת  12 מטר</t>
  </si>
  <si>
    <t>תורן מתכת  15 מטר</t>
  </si>
  <si>
    <t>קונזולה 3 מטר</t>
  </si>
  <si>
    <t>שילוט כולל נוסח ולוגו</t>
  </si>
  <si>
    <t>חיבור חשמל למעגל קיים  ע''י חשמלאי</t>
  </si>
  <si>
    <t>העתקת רכיב קיים</t>
  </si>
  <si>
    <t>יום עבודה עגלת חץ</t>
  </si>
  <si>
    <t>מתקן למניעת טיפוס על עמוד</t>
  </si>
  <si>
    <t>כבל חשמל 2.5X3</t>
  </si>
  <si>
    <t>הערות ודגשים:</t>
  </si>
  <si>
    <t>2. יצרן ודגם שהוצגו בטבלה - ניתן להציג מוצר שוו"ע כל עוד עונה על כל המרכיבים הטכניים הנדרשים - יש לצרף דף טכני של היצרן במהלך שלב שאלות ההבהרה בהליך המכרזי</t>
  </si>
  <si>
    <t>3. יחידות מידה- בהתאם לפירוט בכל פריט. אם לא צוין אחרת, הפריט יכלול את כל מרכיבי התוכנה, החומרה והתשתית על מנת להתקינו ולהפעילו בצורה תקינה למעט אם נדרש בגינו פיתוח של ממשק ייחודי וייעודי</t>
  </si>
  <si>
    <t>4. משקל לפריט- יוגדר על ידי המזמין או מי מטעמו. הנ"ל לצורך חישוב משוקלל של הצעת המחיר ואינו מהווה התחייבות ו/או כוונה של המזמין לרכוש פריט זה.</t>
  </si>
  <si>
    <t>6. יש להקפיד להגיש אחוז הנחה על כלל הפריטים /שורות- במידה ומציע לא ימלא רובריקה כלשהי מכל סיבה שהיא, תחושב השורה כאילו לא ניתנה הנחה כלל.</t>
  </si>
  <si>
    <t>פירוט</t>
  </si>
  <si>
    <t xml:space="preserve">תורן מתכת כולל אביזרי התקנה כולל ביסוס, כולל  אישור קונסטרוקטור וכול הנדרש, כולל הגשת היתרים  במערכת תשתיות לאומית </t>
  </si>
  <si>
    <t>אספקת והתקנת רכזת גילוי פריצה עבור 8 אזורי גילוי כולל: אפשרות חיבור לרשת IP, לוח מקשים עם תצוגה מוארת, סוללת גיבוי, ספק כח ומטען</t>
  </si>
  <si>
    <t>קומפ'</t>
  </si>
  <si>
    <t>RISCO</t>
  </si>
  <si>
    <t>RP256PNW00A</t>
  </si>
  <si>
    <t>אספקת והתקנת רכזת גילוי פריצה עבור 32 אזורי גילוי כולל: אפשרות חיבור לרשת IP, לוח מקשים עם תצוגה מוארת, סוללת גיבוי, ספק כח ומטען</t>
  </si>
  <si>
    <t>RP432MPNW00A</t>
  </si>
  <si>
    <t>חייגן לרכזת רבת אזורים</t>
  </si>
  <si>
    <t>RP432PSTN00A</t>
  </si>
  <si>
    <t>כרטיס הודעות קוליות לרכזת רבת אזורים</t>
  </si>
  <si>
    <t>לוח מקשים עם תצוגה מוארת לרכזת לרכזת גילוי פריצה</t>
  </si>
  <si>
    <t>RPKELPWT000B</t>
  </si>
  <si>
    <t>כרטיס הרחבה / ממסרים לרכזת גילוי עבור - 8 אזורים (פנימי או חיצוני או אלחוטי)</t>
  </si>
  <si>
    <t xml:space="preserve"> RP432EZ8000C</t>
  </si>
  <si>
    <t>כרטיס הרחבה / ממסרים לרכזת גילוי עבור - 16 אזורים (פנימי או חיצוני או אלחוטי)</t>
  </si>
  <si>
    <t>X 2 RP432EZ8000C</t>
  </si>
  <si>
    <t>RWX95P43300C</t>
  </si>
  <si>
    <t>RK515DTG300B</t>
  </si>
  <si>
    <t>RK150DTG300D</t>
  </si>
  <si>
    <t>גלאי זעזועים</t>
  </si>
  <si>
    <t>RK600S00000B</t>
  </si>
  <si>
    <t>גלאי שבר זכוכית</t>
  </si>
  <si>
    <t>RWT6G043300C</t>
  </si>
  <si>
    <t>RK66S000000B</t>
  </si>
  <si>
    <t>לחצן מצוקה שולחני</t>
  </si>
  <si>
    <t>AES-1 PANIC</t>
  </si>
  <si>
    <t>לחצן מצוקה אנטי ונדאלי כולל מפתח</t>
  </si>
  <si>
    <t>HUSK20</t>
  </si>
  <si>
    <t>לחצן מצוקה מסוג נירוסטה</t>
  </si>
  <si>
    <t>צופר חיצוני / פנימי + נצנץ</t>
  </si>
  <si>
    <t>צופר אזעקה עם נצנץ BELLA_I</t>
  </si>
  <si>
    <t>מפסק מגנטי HEAVY DUTY</t>
  </si>
  <si>
    <t>GRI</t>
  </si>
  <si>
    <t>יחי'</t>
  </si>
  <si>
    <t>RP432MP0000A</t>
  </si>
  <si>
    <t>RP432EZ8000C</t>
  </si>
  <si>
    <t xml:space="preserve"> 4400A</t>
  </si>
  <si>
    <t xml:space="preserve"> גלאי א.א. אקטיבי למרחק 20 מטר </t>
  </si>
  <si>
    <t>PB-30TK</t>
  </si>
  <si>
    <t xml:space="preserve"> גלאי א.א. אקטיבי למרחק 40 מטר </t>
  </si>
  <si>
    <t>PB-40TE</t>
  </si>
  <si>
    <t xml:space="preserve"> גלאי א.א. אקטיבי למרחק 100 מטר </t>
  </si>
  <si>
    <t>PB-100TK</t>
  </si>
  <si>
    <t xml:space="preserve"> גלאי א.א. אקטיבי למרחק 150 מטר </t>
  </si>
  <si>
    <t>PB-IN-200HF</t>
  </si>
  <si>
    <t>ארון פלדה ננעל עם רתק</t>
  </si>
  <si>
    <t xml:space="preserve"> TAKEX </t>
  </si>
  <si>
    <t>יחידת שליטה ובקרה מבוססת מסך מגע בגודל 10 אינץ' לניהול מערכת מולטימדיה</t>
  </si>
  <si>
    <t>DELL OR LG</t>
  </si>
  <si>
    <t>FS-224E-POE</t>
  </si>
  <si>
    <t>FC-10-S224E-247-02-12</t>
  </si>
  <si>
    <t>C-10-W248E-311-02-12</t>
  </si>
  <si>
    <t>ortiSwitch-248E-FPOE 1 Year 8x5 FortiCare Contrac</t>
  </si>
  <si>
    <t xml:space="preserve">מערכת פריצה </t>
  </si>
  <si>
    <t>Fortigate Guard Full FG-201G-BDL-950-36</t>
  </si>
  <si>
    <t xml:space="preserve">	מתג (ליבה) ראשי הכולל 24 מבואות 10G SFP+ ועוד 2 מבואות 100G QSFP28</t>
  </si>
  <si>
    <t>FortiSwitch-1024E Layer 2/3 FortiGate switch controller compatible switch with 24 x GE/10GE SFP/SFP+ slots and 2 x 100GE QSFP28. Dual AC power supplies</t>
  </si>
  <si>
    <t>FS-1024E</t>
  </si>
  <si>
    <t>FortiSwitch-1024E 1 Year FortiCare Premium Support</t>
  </si>
  <si>
    <t>FC-10-S1E24-247-02-12</t>
  </si>
  <si>
    <t>Fortinet FortiSwitch-248D-FPOE</t>
  </si>
  <si>
    <t>FortiSwitch-248fF-POE Layer 2 FortiGate switch controller compatible PoE+ switch with 48x 1G RJ45 and 4x 10G/1G SFP+/SFP ports and 1x RJ45 console port. limit with smart fan/temperature control.</t>
  </si>
  <si>
    <t>בריפקאם 40 ערוצים</t>
  </si>
  <si>
    <t xml:space="preserve">מפענחת קווית </t>
  </si>
  <si>
    <t>PIMA</t>
  </si>
  <si>
    <t>SENTRY</t>
  </si>
  <si>
    <t xml:space="preserve"> Fortigate Guard FG-401F-BDL-950-36</t>
  </si>
  <si>
    <t xml:space="preserve">ממשק לרכזות RISCO  </t>
  </si>
  <si>
    <t xml:space="preserve">רישיון לאביזר פריצה </t>
  </si>
  <si>
    <t>FC1-10-AZVMS-465-01-12</t>
  </si>
  <si>
    <t>Subscription license for 5 GB/Day Central Logging &amp; Analytics. Include FortiCare Premium support, IOC, Security Automation Service and FortiGuard Outbreak Detection Service.</t>
  </si>
  <si>
    <t>TOP1000</t>
  </si>
  <si>
    <t>אספקה והתקנה מסך 55 אינץ' ייעודי לקיר וידיאו 0.44MM B2B</t>
  </si>
  <si>
    <t xml:space="preserve">Crestron NVX </t>
  </si>
  <si>
    <t>Crestron or Kramer Maestro, WallControl ו-VuWall Control</t>
  </si>
  <si>
    <t>Crestron CP4/tss-1070</t>
  </si>
  <si>
    <t>HSL OR KREMER</t>
  </si>
  <si>
    <t>MICROSOFT 550</t>
  </si>
  <si>
    <t>MONOBAT</t>
  </si>
  <si>
    <t>פורס שמע</t>
  </si>
  <si>
    <t>AXIS C8110 Network Audio Bridge</t>
  </si>
  <si>
    <t>מערכת גיבוי מתח DC</t>
  </si>
  <si>
    <t>מיסוך פרטיות Pricavy Masking</t>
  </si>
  <si>
    <t>חציית כביש עד 9 מטר</t>
  </si>
  <si>
    <t xml:space="preserve">כולל ניסור אספלט, סגירת הכביש באספלט כולל שכבת CLSM </t>
  </si>
  <si>
    <t>FortiAP-231K Indoor Wireless AP - (Wi-Fi-7 IEEE Tri-band 2.4/5/6GHz 2+2+2 2 streams 3 radios), internal antennas, 100/1000/2500/5000 Base-T RJ45, BT/BLE, 1x RS-232 RJ45 Serial Port. Ceiling/wall mount kit included. For power order: 802.3at PoE injector GPI-130 or AC adapter SP-FAP250-PA. Region Code E</t>
  </si>
  <si>
    <t>FAP-231K-E</t>
  </si>
  <si>
    <t>FortiAP-231K 1 Year FortiCare Premium Support</t>
  </si>
  <si>
    <t>FC-10-P231K-247-02-12</t>
  </si>
  <si>
    <t xml:space="preserve">FortiAP-234G Outdoor Wireless AP - Tri radio (Wi-Fi-6E IEEE 802.11ax Tri-band 2.4/5/6GHz and dual 5G operation 2+2+2 2 streams 3 radios) [Note:  6GHz band not available in all regulatory domains], internal antennas, 2x 100/1000/2500 Base-T RJ45, BT/BLE, 1x Type A </t>
  </si>
  <si>
    <t>FAP-234G-EO</t>
  </si>
  <si>
    <t>FortiAP-234G 1 Year FortiCare Premium Support</t>
  </si>
  <si>
    <t>FC-10-P234G-247-02-12</t>
  </si>
  <si>
    <t>שעת עבודה טכנאי</t>
  </si>
  <si>
    <t>שעת עבודה מהנדס מערכת</t>
  </si>
  <si>
    <t xml:space="preserve">יום עבודה צוות תשתיות /טכנאים </t>
  </si>
  <si>
    <t xml:space="preserve">סקר תשתיות </t>
  </si>
  <si>
    <t>ארון תקני להתקנה חיצונית בהתאם לדרישות בזק, במידות 800×600×300 מ"מ, כולל דלת עם ידית נעילה, פלטת גב מתכתית, חיישן TAMPER ומערכת גיבוי UPS חיצונית בהספק 1KVA עם מצברים מקומיים לאספקת גיבוי של 4 שעות כולל נורות בקרה</t>
  </si>
  <si>
    <t>ארון תקני להתקנה חיצונית בהתאם לדרישות בזק, במידות 800×600×300 מ"מ, כולל דלת עם ידית נעילה, פלטת גב מתכתית, חיישן TAMPER ומערכת גיבוי להפעלה מתאורת רחוב במקומות ללא חשמל קבוע, כולל מצברים במפרט ובקיבולת בהתאם לדרישות האתר כולל נורות בקרה</t>
  </si>
  <si>
    <t>מצלמת צינור 5 מגה</t>
  </si>
  <si>
    <t>AXIS P1467-LE</t>
  </si>
  <si>
    <t>כולל תאורת IR</t>
  </si>
  <si>
    <t>מצלמת כיפה 5 מגה</t>
  </si>
  <si>
    <t>AXIS P3267_LV</t>
  </si>
  <si>
    <t>מצלמה ממונעת 4 מגה זום אופטי 32</t>
  </si>
  <si>
    <t xml:space="preserve">AXIS P5676-LE </t>
  </si>
  <si>
    <t xml:space="preserve"> מכלול</t>
  </si>
  <si>
    <t>רישיון ZTNA עבור 25 מחשבים כולל שירות לשלוש שנים</t>
  </si>
  <si>
    <t xml:space="preserve">FםראןCךןקמא VPN/ZTNA Agent Subscriptions plus FortiGuard Forensics </t>
  </si>
  <si>
    <t>FC1-10-EMS05-537-01-36</t>
  </si>
  <si>
    <t>טוקן עבור מכשיר נייד</t>
  </si>
  <si>
    <t>Software one-time password tokens for IOS'Android and Windows Phone mobile devices</t>
  </si>
  <si>
    <t>FTM-ELIC-10</t>
  </si>
  <si>
    <t>מחיר מירבי</t>
  </si>
  <si>
    <t>כמות מוערכת</t>
  </si>
  <si>
    <t xml:space="preserve">סה"כ לפני הנחה </t>
  </si>
  <si>
    <t>אחוז הנחה</t>
  </si>
  <si>
    <t>סה"כ לאחר הנחה</t>
  </si>
  <si>
    <t>שנת אחריות נוספת (מעבר ל- 3 שנות אחריות בבסיס המכרז)</t>
  </si>
  <si>
    <t xml:space="preserve">שילוט עם מחזיר אור בגודל 60*80 כולל התקנה </t>
  </si>
  <si>
    <t>קונזולה 6 מטר</t>
  </si>
  <si>
    <t>כולל התקנה וחיבור</t>
  </si>
  <si>
    <t>לא כולל במת הרמה/ מנוף- כולל שעות עבודה. מתייחס להעתקת רכיב מאתר אחד למשנהו</t>
  </si>
  <si>
    <t xml:space="preserve">בקוטר 70 ס"מ כולל התקנה </t>
  </si>
  <si>
    <t>תחושב כאחוז מתוך סך עלות הפרויקט</t>
  </si>
  <si>
    <t>אחוז</t>
  </si>
  <si>
    <t>שם הפריט (חלק מהמלל מוסתר)</t>
  </si>
  <si>
    <t>כולל תאורת IR 150 מטר</t>
  </si>
  <si>
    <t>רק באישור חריג של המזמין</t>
  </si>
  <si>
    <t>2 רתקים 16 מ"מ כולל מנעול תלי מולטילוק X2</t>
  </si>
  <si>
    <t>הנחת תשתית סיב אופטי 24SM משוריין</t>
  </si>
  <si>
    <t>8. שנת אחריות נוספת (מעבר לשנות האחריות במכרז) החישוב המופיע בכתב הכמויות הינו לצורך השוואת הצעות המכרז ואין בו כדי להצביע על הסכום לתשלום בפועל.. רכש שנת האחריות הנוספת יבוצע בפועל בהתאם לאחוז מסך המערכת הקיימת בפועל.</t>
  </si>
  <si>
    <t>1. המחירים המופיעים במסמך זה הינם בש"ח וללא מע"מ. המע"מ יתווסף כחוק לכל חשבונית לתשלום.</t>
  </si>
  <si>
    <t>יום עבודה מלא (8 שעות עבודה) צוות לביצוע עבודות תשתית באישור יועץ  כולל רכב, ציוד וכלים נדרשים לביצוע מלוא העבודה</t>
  </si>
  <si>
    <t>יום עבודה (מלא- 8 שעות עבודה)צוות לביצוע סקר תשתית באישור יועץ  כולל רכב, ציוד וכלים נדרשים לביצוע מלוא העבודה</t>
  </si>
  <si>
    <t>מכרז 23/2026 לתחזוקה, רכש והתקנה של אמצעים טכנולוגיים מתקדמים - עיריית קריית ים</t>
  </si>
  <si>
    <r>
      <t>iDS-2CD7A46G0/</t>
    </r>
    <r>
      <rPr>
        <b/>
        <i/>
        <sz val="11"/>
        <color rgb="FFFF0000"/>
        <rFont val="Abadi"/>
        <family val="2"/>
      </rPr>
      <t>P</t>
    </r>
    <r>
      <rPr>
        <sz val="11"/>
        <rFont val="Abadi"/>
        <family val="2"/>
      </rPr>
      <t>-IZHS(8-32)</t>
    </r>
  </si>
  <si>
    <r>
      <t>iDS-2CD7A46G0/</t>
    </r>
    <r>
      <rPr>
        <b/>
        <i/>
        <sz val="11"/>
        <color rgb="FFFF0000"/>
        <rFont val="Abadi"/>
        <family val="2"/>
      </rPr>
      <t>P</t>
    </r>
    <r>
      <rPr>
        <sz val="11"/>
        <rFont val="Abadi"/>
        <family val="2"/>
      </rPr>
      <t xml:space="preserve">-IZHS </t>
    </r>
  </si>
  <si>
    <r>
      <t xml:space="preserve">אספקה והתקנת קלוז'ר לסיב אופטי בתנאי חוץ, כולל חיתוך, ריתוכים, פיגטיילים, אביזרי קצה נדרשים, איטום לפי תקן, וביצוע </t>
    </r>
    <r>
      <rPr>
        <b/>
        <sz val="11"/>
        <rFont val="Abadi"/>
        <family val="2"/>
      </rPr>
      <t>בדיקת OTDR</t>
    </r>
    <r>
      <rPr>
        <sz val="11"/>
        <rFont val="Abadi"/>
        <family val="2"/>
      </rPr>
      <t xml:space="preserve"> לאימות איכות החיבורים והתקינות האופטית של הסיב</t>
    </r>
  </si>
  <si>
    <r>
      <t xml:space="preserve">מערכת לניהול דוחות אבטחת מידע עבור תמיכה בעד </t>
    </r>
    <r>
      <rPr>
        <sz val="11"/>
        <rFont val="Abadi"/>
        <family val="2"/>
      </rPr>
      <t xml:space="preserve">5GB ליום  ע"י רכישה מספר  כולל שירות לשנה </t>
    </r>
    <r>
      <rPr>
        <sz val="11"/>
        <color rgb="FF000000"/>
        <rFont val="Abadi"/>
        <family val="2"/>
      </rPr>
      <t>כולל כול הנדרש להפעלת התוכנה</t>
    </r>
  </si>
  <si>
    <r>
      <t xml:space="preserve">יחידת אלחוט פנימית התומכת בתקן </t>
    </r>
    <r>
      <rPr>
        <sz val="11"/>
        <rFont val="Abadi"/>
        <family val="2"/>
      </rPr>
      <t>WIFI7</t>
    </r>
    <r>
      <rPr>
        <sz val="11"/>
        <color rgb="FF000000"/>
        <rFont val="Abadi"/>
        <family val="2"/>
      </rPr>
      <t xml:space="preserve">
FortiAP-231K 1 Year FortiCare Premium Support</t>
    </r>
  </si>
  <si>
    <r>
      <t>רישוי ותמיכה לשנה</t>
    </r>
    <r>
      <rPr>
        <sz val="11"/>
        <rFont val="Abadi"/>
        <family val="2"/>
      </rPr>
      <t xml:space="preserve"> עבור יחידת אלחוט פנימית התומכת בתקן WIFI7</t>
    </r>
  </si>
  <si>
    <r>
      <t xml:space="preserve">יחידת אלחוט חיצונית  התומכת בתקן </t>
    </r>
    <r>
      <rPr>
        <sz val="11"/>
        <rFont val="Abadi"/>
        <family val="2"/>
      </rPr>
      <t xml:space="preserve">WIFI6E </t>
    </r>
  </si>
  <si>
    <r>
      <t>רישוי ותמיכה לשנה</t>
    </r>
    <r>
      <rPr>
        <sz val="11"/>
        <rFont val="Abadi"/>
        <family val="2"/>
      </rPr>
      <t xml:space="preserve"> עבור יחידת אלחוט חיצונית  התומכת בתקן WIFI6E</t>
    </r>
  </si>
  <si>
    <t xml:space="preserve">34WR55QK-B </t>
  </si>
  <si>
    <r>
      <t xml:space="preserve">גלאי נפח </t>
    </r>
    <r>
      <rPr>
        <sz val="11"/>
        <color indexed="8"/>
        <rFont val="Abadi"/>
        <family val="2"/>
      </rPr>
      <t>Anti-Mask להתקנה פנימית (Indoor)</t>
    </r>
  </si>
  <si>
    <r>
      <t xml:space="preserve">גלאי נפח </t>
    </r>
    <r>
      <rPr>
        <sz val="11"/>
        <color indexed="8"/>
        <rFont val="Abadi"/>
        <family val="2"/>
      </rPr>
      <t>Anti-Mask להתקנה חיצונית (Outdoor) מתעלם מבעלי חיים)</t>
    </r>
  </si>
  <si>
    <r>
      <t>גלאי תיקרה 360</t>
    </r>
    <r>
      <rPr>
        <sz val="11"/>
        <color indexed="8"/>
        <rFont val="Abadi"/>
        <family val="2"/>
      </rPr>
      <t xml:space="preserve"> Anti-Mask </t>
    </r>
  </si>
  <si>
    <r>
      <t xml:space="preserve">גלאי משולב (לכספות) </t>
    </r>
    <r>
      <rPr>
        <sz val="11"/>
        <color indexed="8"/>
        <rFont val="Abadi"/>
        <family val="2"/>
      </rPr>
      <t>VHL</t>
    </r>
    <r>
      <rPr>
        <b/>
        <sz val="11"/>
        <color indexed="8"/>
        <rFont val="Abadi"/>
        <family val="2"/>
      </rPr>
      <t> </t>
    </r>
  </si>
  <si>
    <r>
      <t xml:space="preserve">5. עמודת אחוז ההנחה- יש למלא בעמודה זו מספרים בלבד </t>
    </r>
    <r>
      <rPr>
        <b/>
        <sz val="11"/>
        <rFont val="Abadi"/>
        <family val="2"/>
      </rPr>
      <t>בלא סימן אחוז (%)</t>
    </r>
    <r>
      <rPr>
        <sz val="11"/>
        <rFont val="Abadi"/>
        <family val="2"/>
      </rPr>
      <t xml:space="preserve"> . סכום ההנחה על כל פריט לא יעלה על 80%. במידה והמציע יציע הנחה העולה על 80% לפריט כלשהו, תחושב השורה כאילו הציע את ההנחה המקסימלית (קרי 80%).</t>
    </r>
  </si>
  <si>
    <t>1.1.</t>
  </si>
  <si>
    <t>2.2.</t>
  </si>
  <si>
    <t>1.2.</t>
  </si>
  <si>
    <t>1.7.</t>
  </si>
  <si>
    <t>אתר</t>
  </si>
  <si>
    <t>חפירת טרנצ'ר בעומק של עד 50 ס"מ והנחת צינורות בהתאם לצורך כולל כיסוי, הידוק ,CSLM עד להחזרת המצב לקדמותו</t>
  </si>
  <si>
    <t>כולל היתרי חפירה והסדרי תנועה כנדרש</t>
  </si>
  <si>
    <t>כולל כל הרכיבים הנדרשים להתקנה בגובה על גבי עמוד ו/או בהתקנה רצפתית בהתאם לדרישות המזמין</t>
  </si>
  <si>
    <t>7. מחיר הנחה ממחירון דקל- המחיר המירבי נקבע כאומדן בלבד לצורך חישוב נוסחת ההצעה במכרז. יובהר כי הנחת המציע הינה על המחיר המופיע במחירון במועד הרלוונטי לביצוע והיא תחול על כל הפריטים המופיעים בו לרבות עבודה ואמצעים. כמו כן יצוין כי על המחיר הנ"ל (פחות ההנחה) לא תתווספנה עלויות נוספות כגון עמלת קבלן ראשי, עבודות לילה וכו'.</t>
  </si>
  <si>
    <t>פריטים ממחירון דקל לתשתיות ובנייה</t>
  </si>
  <si>
    <t xml:space="preserve">ללא תוספות כלשהן בהתאם למפורט </t>
  </si>
  <si>
    <t>יום עבודה מנוף /במת הרמה עד גובה 15 מ'</t>
  </si>
  <si>
    <t>רכיב אבטחת מידע מדגם Fortigate 60F-950-36 בתצורת Full Guard, כולל רישוי ושירות עדכוני אבטחה למשך 5 שנים.</t>
  </si>
  <si>
    <t>רכיב אבטחת מידע מדגם Fortigate Guard Full -950-36G201 בתצורת Full Guard, כולל רישוי ושירות עדכוני אבטחה למשך 5 שנים.</t>
  </si>
  <si>
    <t>FortiGate-201G Hardware plus 5 Years FortiCare Premium and FortiGuard Unified Threat Protection (UTP)</t>
  </si>
  <si>
    <t>FortiGate-60F Hardware plus 5 Years FortiCare Premium and FortiGuard Unified Threat Protection (UTP)</t>
  </si>
  <si>
    <t>רכיב אבטחת מידע מדגם Fortigate Guard Full -950-36F401 בתצורת Full Guard, כולל רישוי ושירות עדכוני אבטחה למשך 5 שנים.</t>
  </si>
  <si>
    <t>FortiGate-401F Hardware plus 5Years FortiCare Premium and FortiGuard Unified Threat Protection (UTP)</t>
  </si>
  <si>
    <t>רישוי תוכנת שליטה וניהול מתקדם למערכת VIDEO WALL</t>
  </si>
  <si>
    <t>9. במידה והמזמין יבקש לרכוש שנת אחריות על המערך הקיים, תחושב עלות הנ"ל לפי 5% (חמישה אחוזים) מערך המערך  אותו מבקש המזמין לתחזק</t>
  </si>
  <si>
    <t>בוטל</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</si>
</sst>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Arial"/>
      <scheme val="minor"/>
    </font>
    <font>
      <b/>
      <sz val="9"/>
      <color indexed="81"/>
      <name val="Tahoma"/>
      <family val="2"/>
    </font>
    <font>
      <sz val="9"/>
      <color indexed="81"/>
      <name val="Tahoma"/>
      <family val="2"/>
    </font>
    <font>
      <sz val="11"/>
      <name val="Arial"/>
      <family val="2"/>
      <scheme val="minor"/>
    </font>
    <font>
      <b/>
      <sz val="11"/>
      <name val="Abadi"/>
      <family val="2"/>
    </font>
    <font>
      <b/>
      <sz val="11"/>
      <color rgb="FFFF0000"/>
      <name val="Abadi"/>
      <family val="2"/>
    </font>
    <font>
      <sz val="11"/>
      <name val="Abadi"/>
      <family val="2"/>
    </font>
    <font>
      <b/>
      <i/>
      <sz val="11"/>
      <color rgb="FFFF0000"/>
      <name val="Abadi"/>
      <family val="2"/>
    </font>
    <font>
      <sz val="11"/>
      <color rgb="FF000000"/>
      <name val="Abadi"/>
      <family val="2"/>
    </font>
    <font>
      <sz val="11"/>
      <color theme="1"/>
      <name val="Abadi"/>
      <family val="2"/>
    </font>
    <font>
      <sz val="11"/>
      <color indexed="8"/>
      <name val="Abadi"/>
      <family val="2"/>
    </font>
    <font>
      <b/>
      <sz val="11"/>
      <color indexed="8"/>
      <name val="Abadi"/>
      <family val="2"/>
    </font>
    <font>
      <sz val="11"/>
      <color rgb="FFFF0000"/>
      <name val="Abadi"/>
      <family val="2"/>
    </font>
    <font>
      <b/>
      <sz val="18"/>
      <name val="Abadi"/>
      <family val="2"/>
    </font>
  </fonts>
  <fills count="12">
    <fill>
      <patternFill patternType="none"/>
    </fill>
    <fill>
      <patternFill patternType="gray125"/>
    </fill>
    <fill>
      <patternFill patternType="solid">
        <fgColor rgb="FF4D94D8"/>
        <bgColor rgb="FF4D94D8"/>
      </patternFill>
    </fill>
    <fill>
      <patternFill patternType="solid">
        <fgColor rgb="FFF6C6AC"/>
        <bgColor rgb="FFF6C6AC"/>
      </patternFill>
    </fill>
    <fill>
      <patternFill patternType="solid">
        <fgColor theme="5" tint="0.59999389629810485"/>
        <bgColor rgb="FFF6C6AC"/>
      </patternFill>
    </fill>
    <fill>
      <patternFill patternType="solid">
        <fgColor theme="5" tint="0.59999389629810485"/>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theme="0"/>
        <bgColor rgb="FFF2F2F2"/>
      </patternFill>
    </fill>
    <fill>
      <patternFill patternType="solid">
        <fgColor theme="6" tint="0.79998168889431442"/>
        <bgColor indexed="64"/>
      </patternFill>
    </fill>
    <fill>
      <patternFill patternType="solid">
        <fgColor rgb="FFFFFF00"/>
        <bgColor indexed="64"/>
      </patternFill>
    </fill>
  </fills>
  <borders count="18">
    <border>
      <left/>
      <right/>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45B0E1"/>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auto="1"/>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right style="thin">
        <color indexed="64"/>
      </right>
      <top/>
      <bottom/>
      <diagonal/>
    </border>
  </borders>
  <cellStyleXfs count="5">
    <xf numFmtId="0" fontId="0" fillId="0" borderId="0"/>
    <xf numFmtId="0" fontId="3" fillId="0" borderId="14"/>
    <xf numFmtId="0" fontId="3" fillId="0" borderId="14"/>
    <xf numFmtId="0" fontId="3" fillId="0" borderId="14"/>
    <xf numFmtId="0" fontId="3" fillId="0" borderId="14"/>
  </cellStyleXfs>
  <cellXfs count="101">
    <xf numFmtId="0" fontId="0" fillId="0" borderId="0" xfId="0"/>
    <xf numFmtId="3" fontId="0" fillId="0" borderId="0" xfId="0" applyNumberFormat="1"/>
    <xf numFmtId="0" fontId="0" fillId="8" borderId="0" xfId="0" applyFill="1"/>
    <xf numFmtId="0" fontId="4" fillId="2" borderId="2" xfId="0" applyFont="1" applyFill="1" applyBorder="1" applyAlignment="1">
      <alignment horizontal="center" vertical="center" wrapText="1"/>
    </xf>
    <xf numFmtId="3" fontId="4" fillId="2" borderId="2" xfId="0" applyNumberFormat="1" applyFont="1" applyFill="1" applyBorder="1" applyAlignment="1">
      <alignment horizontal="center" vertical="center" wrapText="1"/>
    </xf>
    <xf numFmtId="0" fontId="4" fillId="2" borderId="16" xfId="0" applyFont="1" applyFill="1" applyBorder="1" applyAlignment="1">
      <alignment horizontal="center" vertical="center" wrapText="1"/>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0" fontId="6" fillId="0" borderId="0" xfId="0" applyFont="1" applyAlignment="1">
      <alignment horizontal="center" vertical="center" wrapText="1"/>
    </xf>
    <xf numFmtId="3" fontId="6" fillId="0" borderId="2" xfId="0" applyNumberFormat="1" applyFont="1" applyBorder="1" applyAlignment="1">
      <alignment horizontal="center" vertical="center"/>
    </xf>
    <xf numFmtId="3" fontId="6" fillId="0" borderId="4" xfId="0" applyNumberFormat="1" applyFont="1" applyBorder="1" applyAlignment="1">
      <alignment horizontal="center" vertical="center"/>
    </xf>
    <xf numFmtId="49" fontId="6" fillId="0" borderId="3" xfId="0" applyNumberFormat="1" applyFont="1" applyBorder="1" applyAlignment="1">
      <alignment horizontal="center" vertical="center" wrapText="1"/>
    </xf>
    <xf numFmtId="0" fontId="6" fillId="0" borderId="4" xfId="0" applyFont="1" applyBorder="1" applyAlignment="1">
      <alignment horizontal="center" vertical="center" wrapText="1"/>
    </xf>
    <xf numFmtId="49" fontId="6" fillId="0" borderId="5" xfId="0" applyNumberFormat="1" applyFont="1" applyBorder="1" applyAlignment="1">
      <alignment horizontal="center" vertical="center" wrapText="1"/>
    </xf>
    <xf numFmtId="0" fontId="6" fillId="0" borderId="6" xfId="0" applyFont="1" applyBorder="1" applyAlignment="1">
      <alignment horizontal="center" vertical="center" wrapText="1"/>
    </xf>
    <xf numFmtId="3" fontId="6" fillId="0" borderId="4" xfId="0" applyNumberFormat="1" applyFont="1" applyBorder="1" applyAlignment="1">
      <alignment horizontal="center" vertical="center" wrapText="1"/>
    </xf>
    <xf numFmtId="4" fontId="6" fillId="0" borderId="15" xfId="0" applyNumberFormat="1" applyFont="1" applyBorder="1" applyAlignment="1">
      <alignment horizontal="center" vertical="center"/>
    </xf>
    <xf numFmtId="0" fontId="6" fillId="0" borderId="7" xfId="0" applyFont="1" applyBorder="1" applyAlignment="1">
      <alignment horizontal="center" vertical="center" wrapText="1"/>
    </xf>
    <xf numFmtId="49" fontId="6" fillId="0" borderId="2" xfId="0" applyNumberFormat="1" applyFont="1" applyBorder="1" applyAlignment="1">
      <alignment horizontal="center" vertical="center" wrapText="1"/>
    </xf>
    <xf numFmtId="49" fontId="6" fillId="0" borderId="9" xfId="0" applyNumberFormat="1" applyFont="1" applyBorder="1" applyAlignment="1">
      <alignment horizontal="center" vertical="center" wrapText="1"/>
    </xf>
    <xf numFmtId="3" fontId="6" fillId="0" borderId="10" xfId="0" applyNumberFormat="1" applyFont="1" applyBorder="1" applyAlignment="1">
      <alignment horizontal="center" vertical="center"/>
    </xf>
    <xf numFmtId="0" fontId="6" fillId="0" borderId="7" xfId="1" applyFont="1" applyBorder="1" applyAlignment="1">
      <alignment horizontal="center" vertical="center" wrapText="1"/>
    </xf>
    <xf numFmtId="0" fontId="6" fillId="0" borderId="8" xfId="0" applyFont="1" applyBorder="1" applyAlignment="1">
      <alignment horizontal="center" vertical="center" wrapText="1"/>
    </xf>
    <xf numFmtId="3" fontId="6" fillId="8" borderId="2" xfId="0" applyNumberFormat="1" applyFont="1" applyFill="1" applyBorder="1" applyAlignment="1">
      <alignment horizontal="center" vertical="center"/>
    </xf>
    <xf numFmtId="0" fontId="6" fillId="0" borderId="12" xfId="0" applyFont="1" applyBorder="1" applyAlignment="1">
      <alignment horizontal="center" vertical="center" wrapText="1"/>
    </xf>
    <xf numFmtId="0" fontId="6" fillId="0" borderId="4" xfId="0" applyFont="1" applyBorder="1" applyAlignment="1">
      <alignment horizontal="center" vertical="center"/>
    </xf>
    <xf numFmtId="0" fontId="6" fillId="0" borderId="1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 xfId="2" applyFont="1" applyBorder="1" applyAlignment="1">
      <alignment horizontal="center" vertical="center" wrapText="1"/>
    </xf>
    <xf numFmtId="0" fontId="6" fillId="0" borderId="16" xfId="0" applyFont="1" applyBorder="1" applyAlignment="1">
      <alignment horizontal="center" vertical="center" wrapText="1"/>
    </xf>
    <xf numFmtId="0" fontId="6" fillId="0" borderId="14" xfId="2" applyFont="1" applyAlignment="1">
      <alignment horizontal="center" vertical="center" wrapText="1"/>
    </xf>
    <xf numFmtId="3" fontId="6" fillId="0" borderId="12" xfId="0" applyNumberFormat="1" applyFont="1" applyBorder="1" applyAlignment="1">
      <alignment horizontal="center" vertical="center"/>
    </xf>
    <xf numFmtId="3" fontId="6" fillId="0" borderId="15" xfId="0" applyNumberFormat="1" applyFont="1" applyBorder="1" applyAlignment="1">
      <alignment horizontal="center" vertical="center"/>
    </xf>
    <xf numFmtId="3" fontId="6" fillId="0" borderId="13" xfId="0" applyNumberFormat="1" applyFont="1" applyBorder="1" applyAlignment="1">
      <alignment horizontal="center" vertical="center"/>
    </xf>
    <xf numFmtId="0" fontId="6" fillId="0" borderId="0" xfId="0" applyFont="1" applyAlignment="1">
      <alignment horizontal="center" vertical="center"/>
    </xf>
    <xf numFmtId="0" fontId="6" fillId="8" borderId="2" xfId="0" applyFont="1" applyFill="1" applyBorder="1" applyAlignment="1">
      <alignment horizontal="center" vertical="center"/>
    </xf>
    <xf numFmtId="0" fontId="6" fillId="8" borderId="6" xfId="0" applyFont="1" applyFill="1" applyBorder="1" applyAlignment="1">
      <alignment horizontal="center" vertical="center" wrapText="1"/>
    </xf>
    <xf numFmtId="0" fontId="8" fillId="9" borderId="2" xfId="0" applyFont="1" applyFill="1" applyBorder="1" applyAlignment="1">
      <alignment horizontal="center" vertical="center" wrapText="1" readingOrder="1"/>
    </xf>
    <xf numFmtId="0" fontId="6" fillId="8" borderId="11" xfId="0" applyFont="1" applyFill="1" applyBorder="1" applyAlignment="1">
      <alignment horizontal="center" vertical="center" wrapText="1"/>
    </xf>
    <xf numFmtId="3" fontId="6" fillId="8" borderId="4" xfId="0" applyNumberFormat="1" applyFont="1" applyFill="1" applyBorder="1" applyAlignment="1">
      <alignment horizontal="center" vertical="center"/>
    </xf>
    <xf numFmtId="4" fontId="6" fillId="8" borderId="15" xfId="0" applyNumberFormat="1" applyFont="1" applyFill="1" applyBorder="1" applyAlignment="1">
      <alignment horizontal="center" vertical="center"/>
    </xf>
    <xf numFmtId="3" fontId="6" fillId="8" borderId="12" xfId="0" applyNumberFormat="1" applyFont="1" applyFill="1" applyBorder="1" applyAlignment="1">
      <alignment horizontal="center" vertical="center"/>
    </xf>
    <xf numFmtId="0" fontId="6" fillId="8" borderId="2" xfId="0" applyFont="1" applyFill="1" applyBorder="1" applyAlignment="1">
      <alignment horizontal="center" vertical="center" wrapText="1"/>
    </xf>
    <xf numFmtId="0" fontId="6" fillId="8" borderId="2" xfId="0" applyFont="1" applyFill="1" applyBorder="1" applyAlignment="1">
      <alignment horizontal="center" vertical="center" wrapText="1" readingOrder="2"/>
    </xf>
    <xf numFmtId="0" fontId="8" fillId="9" borderId="2" xfId="0" applyFont="1" applyFill="1" applyBorder="1" applyAlignment="1">
      <alignment horizontal="center" vertical="center" wrapText="1" readingOrder="2"/>
    </xf>
    <xf numFmtId="3" fontId="8" fillId="9" borderId="2" xfId="0" applyNumberFormat="1" applyFont="1" applyFill="1" applyBorder="1" applyAlignment="1">
      <alignment horizontal="center" vertical="center" wrapText="1" readingOrder="1"/>
    </xf>
    <xf numFmtId="3" fontId="8" fillId="9" borderId="4" xfId="0" applyNumberFormat="1" applyFont="1" applyFill="1" applyBorder="1" applyAlignment="1">
      <alignment horizontal="center" vertical="center" wrapText="1" readingOrder="1"/>
    </xf>
    <xf numFmtId="0" fontId="8" fillId="9" borderId="2" xfId="3" applyFont="1" applyFill="1" applyBorder="1" applyAlignment="1">
      <alignment horizontal="center" vertical="center" wrapText="1" readingOrder="2"/>
    </xf>
    <xf numFmtId="0" fontId="8" fillId="9" borderId="2" xfId="3" applyFont="1" applyFill="1" applyBorder="1" applyAlignment="1">
      <alignment horizontal="center" vertical="center" wrapText="1" readingOrder="1"/>
    </xf>
    <xf numFmtId="3" fontId="8" fillId="9" borderId="2" xfId="3" applyNumberFormat="1" applyFont="1" applyFill="1" applyBorder="1" applyAlignment="1">
      <alignment horizontal="center" vertical="center" wrapText="1" readingOrder="1"/>
    </xf>
    <xf numFmtId="3" fontId="8" fillId="9" borderId="4" xfId="3" applyNumberFormat="1" applyFont="1" applyFill="1" applyBorder="1" applyAlignment="1">
      <alignment horizontal="center" vertical="center" wrapText="1" readingOrder="1"/>
    </xf>
    <xf numFmtId="0" fontId="8" fillId="0" borderId="15" xfId="0" applyFont="1" applyBorder="1" applyAlignment="1">
      <alignment horizontal="center" vertical="center" wrapText="1" readingOrder="2"/>
    </xf>
    <xf numFmtId="3" fontId="8" fillId="0" borderId="15" xfId="0" applyNumberFormat="1" applyFont="1" applyBorder="1" applyAlignment="1">
      <alignment horizontal="center" vertical="center" wrapText="1" readingOrder="2"/>
    </xf>
    <xf numFmtId="3" fontId="9" fillId="0" borderId="15" xfId="0" applyNumberFormat="1" applyFont="1" applyBorder="1" applyAlignment="1">
      <alignment horizontal="center" vertical="center" wrapText="1"/>
    </xf>
    <xf numFmtId="0" fontId="9" fillId="0" borderId="15" xfId="0" applyFont="1" applyBorder="1" applyAlignment="1">
      <alignment horizontal="center" vertical="center" wrapText="1" readingOrder="2"/>
    </xf>
    <xf numFmtId="0" fontId="12" fillId="0" borderId="2" xfId="0" applyFont="1" applyBorder="1" applyAlignment="1">
      <alignment horizontal="center" vertical="center" wrapText="1"/>
    </xf>
    <xf numFmtId="3" fontId="12" fillId="0" borderId="15" xfId="0" applyNumberFormat="1" applyFont="1" applyBorder="1" applyAlignment="1">
      <alignment horizontal="center" vertical="center" wrapText="1" readingOrder="2"/>
    </xf>
    <xf numFmtId="49" fontId="9" fillId="0" borderId="15" xfId="0" applyNumberFormat="1" applyFont="1" applyBorder="1" applyAlignment="1">
      <alignment horizontal="center" vertical="center" wrapText="1"/>
    </xf>
    <xf numFmtId="3" fontId="6" fillId="0" borderId="2" xfId="0" applyNumberFormat="1" applyFont="1" applyBorder="1" applyAlignment="1">
      <alignment horizontal="center" vertical="center" wrapText="1"/>
    </xf>
    <xf numFmtId="0" fontId="6" fillId="0" borderId="14" xfId="0" applyFont="1" applyBorder="1" applyAlignment="1">
      <alignment horizontal="center" vertical="center" wrapText="1"/>
    </xf>
    <xf numFmtId="0" fontId="6" fillId="0" borderId="2" xfId="4" applyFont="1" applyBorder="1" applyAlignment="1">
      <alignment horizontal="center" vertical="center" wrapText="1"/>
    </xf>
    <xf numFmtId="3" fontId="6" fillId="0" borderId="7" xfId="0" applyNumberFormat="1" applyFont="1" applyBorder="1" applyAlignment="1">
      <alignment horizontal="center" vertical="center"/>
    </xf>
    <xf numFmtId="3" fontId="6" fillId="0" borderId="0" xfId="0" applyNumberFormat="1" applyFont="1" applyAlignment="1">
      <alignment horizontal="center" vertical="center"/>
    </xf>
    <xf numFmtId="3" fontId="6" fillId="6" borderId="15" xfId="0" applyNumberFormat="1" applyFont="1" applyFill="1" applyBorder="1" applyAlignment="1">
      <alignment horizontal="center" vertical="center"/>
    </xf>
    <xf numFmtId="0" fontId="4" fillId="3" borderId="14" xfId="0" applyFont="1" applyFill="1" applyBorder="1" applyAlignment="1">
      <alignment horizontal="center" vertical="center"/>
    </xf>
    <xf numFmtId="0" fontId="4" fillId="3" borderId="14" xfId="0" applyFont="1" applyFill="1" applyBorder="1" applyAlignment="1">
      <alignment horizontal="center" vertical="center" wrapText="1"/>
    </xf>
    <xf numFmtId="3" fontId="4" fillId="3" borderId="14" xfId="0" applyNumberFormat="1" applyFont="1" applyFill="1" applyBorder="1" applyAlignment="1">
      <alignment horizontal="center" vertical="center"/>
    </xf>
    <xf numFmtId="3" fontId="4" fillId="4" borderId="14" xfId="0" applyNumberFormat="1" applyFont="1" applyFill="1" applyBorder="1" applyAlignment="1">
      <alignment horizontal="center" vertical="center"/>
    </xf>
    <xf numFmtId="0" fontId="6" fillId="5" borderId="0" xfId="0" applyFont="1" applyFill="1" applyAlignment="1">
      <alignment horizontal="center" vertical="center"/>
    </xf>
    <xf numFmtId="0" fontId="6" fillId="10" borderId="15" xfId="0" applyFont="1" applyFill="1" applyBorder="1" applyAlignment="1">
      <alignment horizontal="center" vertical="center"/>
    </xf>
    <xf numFmtId="0" fontId="6" fillId="0" borderId="0" xfId="0" applyFont="1" applyAlignment="1">
      <alignment horizontal="right" vertical="center"/>
    </xf>
    <xf numFmtId="3" fontId="6" fillId="0" borderId="0" xfId="0" applyNumberFormat="1" applyFont="1" applyAlignment="1">
      <alignment horizontal="right" vertical="center"/>
    </xf>
    <xf numFmtId="2" fontId="6" fillId="0" borderId="2" xfId="0" applyNumberFormat="1" applyFont="1" applyBorder="1" applyAlignment="1">
      <alignment horizontal="center" vertical="center"/>
    </xf>
    <xf numFmtId="0" fontId="6" fillId="0" borderId="16" xfId="0" applyFont="1" applyBorder="1" applyAlignment="1">
      <alignment horizontal="center" vertical="center"/>
    </xf>
    <xf numFmtId="2" fontId="6" fillId="8" borderId="2" xfId="0" applyNumberFormat="1" applyFont="1" applyFill="1" applyBorder="1" applyAlignment="1">
      <alignment horizontal="center" vertical="center"/>
    </xf>
    <xf numFmtId="0" fontId="8" fillId="9" borderId="3" xfId="0" applyFont="1" applyFill="1" applyBorder="1" applyAlignment="1">
      <alignment horizontal="center" vertical="center" wrapText="1" readingOrder="2"/>
    </xf>
    <xf numFmtId="0" fontId="8" fillId="9" borderId="3" xfId="3" applyFont="1" applyFill="1" applyBorder="1" applyAlignment="1">
      <alignment horizontal="center" vertical="center" wrapText="1" readingOrder="2"/>
    </xf>
    <xf numFmtId="0" fontId="6" fillId="0" borderId="3" xfId="0" applyFont="1" applyBorder="1" applyAlignment="1">
      <alignment horizontal="center" vertical="center"/>
    </xf>
    <xf numFmtId="0" fontId="8" fillId="9" borderId="12" xfId="0" applyFont="1" applyFill="1" applyBorder="1" applyAlignment="1">
      <alignment horizontal="center" vertical="center" wrapText="1" readingOrder="1"/>
    </xf>
    <xf numFmtId="0" fontId="6" fillId="0" borderId="10" xfId="0" applyFont="1" applyBorder="1" applyAlignment="1">
      <alignment horizontal="center" vertical="center"/>
    </xf>
    <xf numFmtId="0" fontId="8" fillId="9" borderId="15" xfId="0" applyFont="1" applyFill="1" applyBorder="1" applyAlignment="1">
      <alignment horizontal="center" vertical="center" wrapText="1" readingOrder="1"/>
    </xf>
    <xf numFmtId="0" fontId="6" fillId="8" borderId="15" xfId="3" applyFont="1" applyFill="1" applyBorder="1" applyAlignment="1">
      <alignment horizontal="center" vertical="center"/>
    </xf>
    <xf numFmtId="0" fontId="4" fillId="2" borderId="15" xfId="0" applyFont="1" applyFill="1" applyBorder="1" applyAlignment="1">
      <alignment horizontal="center" vertical="center" wrapText="1"/>
    </xf>
    <xf numFmtId="0" fontId="6" fillId="0" borderId="15" xfId="0" applyFont="1" applyBorder="1" applyAlignment="1">
      <alignment horizontal="center" vertical="center"/>
    </xf>
    <xf numFmtId="0" fontId="0" fillId="0" borderId="0" xfId="0" applyAlignment="1">
      <alignment horizontal="center"/>
    </xf>
    <xf numFmtId="0" fontId="0" fillId="11" borderId="0" xfId="0" applyFill="1" applyAlignment="1">
      <alignment horizontal="right" readingOrder="2"/>
    </xf>
    <xf numFmtId="3" fontId="6" fillId="11" borderId="1" xfId="0" applyNumberFormat="1" applyFont="1" applyFill="1" applyBorder="1" applyAlignment="1">
      <alignment horizontal="center" vertical="center"/>
    </xf>
    <xf numFmtId="3" fontId="6" fillId="11" borderId="14" xfId="0" applyNumberFormat="1" applyFont="1" applyFill="1" applyBorder="1" applyAlignment="1">
      <alignment horizontal="center" vertical="center"/>
    </xf>
    <xf numFmtId="3" fontId="6" fillId="11" borderId="17" xfId="0" applyNumberFormat="1" applyFont="1" applyFill="1" applyBorder="1" applyAlignment="1">
      <alignment horizontal="center" vertical="center"/>
    </xf>
    <xf numFmtId="0" fontId="13" fillId="7" borderId="1" xfId="0" applyFont="1" applyFill="1" applyBorder="1" applyAlignment="1">
      <alignment horizontal="center" vertical="center"/>
    </xf>
    <xf numFmtId="0" fontId="13" fillId="7" borderId="14" xfId="0" applyFont="1" applyFill="1" applyBorder="1" applyAlignment="1">
      <alignment horizontal="center" vertical="center"/>
    </xf>
    <xf numFmtId="0" fontId="5" fillId="0" borderId="1" xfId="0" applyFont="1" applyBorder="1" applyAlignment="1">
      <alignment horizontal="center" vertical="center"/>
    </xf>
    <xf numFmtId="0" fontId="5" fillId="0" borderId="14" xfId="0" applyFont="1" applyBorder="1" applyAlignment="1">
      <alignment horizontal="center" vertical="center"/>
    </xf>
    <xf numFmtId="0" fontId="4" fillId="2" borderId="1"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6" fillId="0" borderId="0" xfId="0" applyFont="1" applyAlignment="1">
      <alignment horizontal="right" vertical="center" readingOrder="2"/>
    </xf>
    <xf numFmtId="0" fontId="6" fillId="0" borderId="0" xfId="0" applyFont="1" applyAlignment="1">
      <alignment horizontal="right" vertical="center"/>
    </xf>
    <xf numFmtId="0" fontId="6" fillId="0" borderId="0" xfId="0" applyFont="1" applyAlignment="1">
      <alignment horizontal="right" vertical="center" wrapText="1" readingOrder="2"/>
    </xf>
    <xf numFmtId="0" fontId="6" fillId="0" borderId="0" xfId="0" applyFont="1" applyAlignment="1">
      <alignment horizontal="center" vertical="center" readingOrder="2"/>
    </xf>
  </cellXfs>
  <cellStyles count="5">
    <cellStyle name="Normal" xfId="0" builtinId="0"/>
    <cellStyle name="Normal 2" xfId="1" xr:uid="{7D5D2C9B-2480-40A7-865A-02494C0E1CC8}"/>
    <cellStyle name="Normal 3" xfId="2" xr:uid="{8A431BEE-19B9-47DB-AC76-60A96D5987DD}"/>
    <cellStyle name="Normal 4" xfId="3" xr:uid="{6F0A4C9B-E345-46C6-89E2-7CE731EC5EBE}"/>
    <cellStyle name="Normal 5" xfId="4" xr:uid="{78114D2E-8600-4E98-8BD4-7017FBDBA570}"/>
  </cellStyles>
  <dxfs count="6">
    <dxf>
      <fill>
        <patternFill patternType="solid">
          <fgColor rgb="FFFF0000"/>
          <bgColor rgb="FFFF0000"/>
        </patternFill>
      </fill>
    </dxf>
    <dxf>
      <fill>
        <patternFill>
          <bgColor rgb="FFFF0000"/>
        </patternFill>
      </fill>
    </dxf>
    <dxf>
      <fill>
        <patternFill>
          <bgColor rgb="FFFF0000"/>
        </patternFill>
      </fill>
    </dxf>
    <dxf>
      <fill>
        <patternFill patternType="solid">
          <fgColor rgb="FFFF0000"/>
          <bgColor rgb="FFFF0000"/>
        </patternFill>
      </fill>
    </dxf>
    <dxf>
      <fill>
        <patternFill>
          <bgColor rgb="FFFF0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-9115425</xdr:colOff>
      <xdr:row>0</xdr:row>
      <xdr:rowOff>9525</xdr:rowOff>
    </xdr:from>
    <xdr:ext cx="1476375" cy="14478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H206"/>
  <sheetViews>
    <sheetView rightToLeft="1" tabSelected="1" topLeftCell="C1" zoomScale="85" zoomScaleNormal="85" workbookViewId="0">
      <pane ySplit="6" topLeftCell="A192" activePane="bottomLeft" state="frozen"/>
      <selection pane="bottomLeft" activeCell="BE63" sqref="BE63"/>
    </sheetView>
  </sheetViews>
  <sheetFormatPr baseColWidth="10" defaultColWidth="14.33203125" defaultRowHeight="15" customHeight="1" x14ac:dyDescent="0.15"/>
  <cols>
    <col min="1" max="1" width="8.6640625" customWidth="1"/>
    <col min="2" max="2" width="7.33203125" customWidth="1"/>
    <col min="3" max="3" width="44" customWidth="1"/>
    <col min="4" max="4" width="34" customWidth="1"/>
    <col min="5" max="5" width="36" customWidth="1"/>
    <col min="6" max="6" width="6" style="1" customWidth="1"/>
    <col min="7" max="7" width="7.6640625" style="1" customWidth="1"/>
    <col min="8" max="20" width="7.33203125" style="1" hidden="1" customWidth="1"/>
    <col min="21" max="21" width="5.5" style="1" hidden="1" customWidth="1"/>
    <col min="22" max="40" width="7.33203125" style="1" hidden="1" customWidth="1"/>
    <col min="41" max="55" width="5.5" style="1" hidden="1" customWidth="1"/>
    <col min="56" max="56" width="5.1640625" style="1" hidden="1" customWidth="1"/>
    <col min="57" max="57" width="10.1640625" style="1" customWidth="1"/>
    <col min="58" max="58" width="11.1640625" style="1" customWidth="1"/>
  </cols>
  <sheetData>
    <row r="1" spans="2:60" ht="20.5" customHeight="1" x14ac:dyDescent="0.15">
      <c r="B1" s="90" t="s">
        <v>432</v>
      </c>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row>
    <row r="2" spans="2:60" ht="21" customHeight="1" x14ac:dyDescent="0.15">
      <c r="B2" s="90"/>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c r="AZ2" s="91"/>
      <c r="BA2" s="91"/>
      <c r="BB2" s="91"/>
      <c r="BC2" s="91"/>
      <c r="BD2" s="91"/>
      <c r="BE2" s="91"/>
      <c r="BF2" s="91"/>
      <c r="BG2" s="91"/>
      <c r="BH2" s="91"/>
    </row>
    <row r="3" spans="2:60" ht="20.5" customHeight="1" x14ac:dyDescent="0.15">
      <c r="B3" s="90"/>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row>
    <row r="4" spans="2:60" ht="23.5" customHeight="1" x14ac:dyDescent="0.15">
      <c r="B4" s="90"/>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c r="AZ4" s="91"/>
      <c r="BA4" s="91"/>
      <c r="BB4" s="91"/>
      <c r="BC4" s="91"/>
      <c r="BD4" s="91"/>
      <c r="BE4" s="91"/>
      <c r="BF4" s="91"/>
      <c r="BG4" s="91"/>
      <c r="BH4" s="91"/>
    </row>
    <row r="5" spans="2:60" ht="33" customHeight="1" x14ac:dyDescent="0.15">
      <c r="B5" s="92" t="s">
        <v>0</v>
      </c>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row>
    <row r="6" spans="2:60" ht="25.5" customHeight="1" x14ac:dyDescent="0.15">
      <c r="B6" s="3" t="s">
        <v>1</v>
      </c>
      <c r="C6" s="3" t="s">
        <v>423</v>
      </c>
      <c r="D6" s="3" t="s">
        <v>296</v>
      </c>
      <c r="E6" s="3" t="s">
        <v>2</v>
      </c>
      <c r="F6" s="4" t="s">
        <v>3</v>
      </c>
      <c r="G6" s="4" t="s">
        <v>410</v>
      </c>
      <c r="H6" s="4" t="s">
        <v>4</v>
      </c>
      <c r="I6" s="4" t="s">
        <v>5</v>
      </c>
      <c r="J6" s="4" t="s">
        <v>6</v>
      </c>
      <c r="K6" s="4" t="s">
        <v>7</v>
      </c>
      <c r="L6" s="4" t="s">
        <v>8</v>
      </c>
      <c r="M6" s="4" t="s">
        <v>9</v>
      </c>
      <c r="N6" s="4" t="s">
        <v>10</v>
      </c>
      <c r="O6" s="4" t="s">
        <v>11</v>
      </c>
      <c r="P6" s="4" t="s">
        <v>12</v>
      </c>
      <c r="Q6" s="4" t="s">
        <v>13</v>
      </c>
      <c r="R6" s="4" t="s">
        <v>14</v>
      </c>
      <c r="S6" s="4" t="s">
        <v>15</v>
      </c>
      <c r="T6" s="4" t="s">
        <v>16</v>
      </c>
      <c r="U6" s="4" t="s">
        <v>17</v>
      </c>
      <c r="V6" s="4" t="s">
        <v>18</v>
      </c>
      <c r="W6" s="4" t="s">
        <v>19</v>
      </c>
      <c r="X6" s="4" t="s">
        <v>20</v>
      </c>
      <c r="Y6" s="4" t="s">
        <v>21</v>
      </c>
      <c r="Z6" s="4" t="s">
        <v>22</v>
      </c>
      <c r="AA6" s="4" t="s">
        <v>23</v>
      </c>
      <c r="AB6" s="4" t="s">
        <v>24</v>
      </c>
      <c r="AC6" s="4" t="s">
        <v>25</v>
      </c>
      <c r="AD6" s="4" t="s">
        <v>26</v>
      </c>
      <c r="AE6" s="4" t="s">
        <v>27</v>
      </c>
      <c r="AF6" s="4" t="s">
        <v>28</v>
      </c>
      <c r="AG6" s="4" t="s">
        <v>29</v>
      </c>
      <c r="AH6" s="4" t="s">
        <v>30</v>
      </c>
      <c r="AI6" s="4" t="s">
        <v>31</v>
      </c>
      <c r="AJ6" s="4" t="s">
        <v>32</v>
      </c>
      <c r="AK6" s="4" t="s">
        <v>33</v>
      </c>
      <c r="AL6" s="4" t="s">
        <v>34</v>
      </c>
      <c r="AM6" s="4" t="s">
        <v>35</v>
      </c>
      <c r="AN6" s="4" t="s">
        <v>36</v>
      </c>
      <c r="AO6" s="4" t="s">
        <v>37</v>
      </c>
      <c r="AP6" s="4" t="s">
        <v>38</v>
      </c>
      <c r="AQ6" s="4" t="s">
        <v>39</v>
      </c>
      <c r="AR6" s="4" t="s">
        <v>38</v>
      </c>
      <c r="AS6" s="4" t="s">
        <v>40</v>
      </c>
      <c r="AT6" s="4" t="s">
        <v>41</v>
      </c>
      <c r="AU6" s="4" t="s">
        <v>42</v>
      </c>
      <c r="AV6" s="4" t="s">
        <v>43</v>
      </c>
      <c r="AW6" s="4" t="s">
        <v>44</v>
      </c>
      <c r="AX6" s="4" t="s">
        <v>45</v>
      </c>
      <c r="AY6" s="4" t="s">
        <v>46</v>
      </c>
      <c r="AZ6" s="4" t="s">
        <v>47</v>
      </c>
      <c r="BA6" s="4" t="s">
        <v>48</v>
      </c>
      <c r="BB6" s="4" t="s">
        <v>49</v>
      </c>
      <c r="BC6" s="4" t="s">
        <v>50</v>
      </c>
      <c r="BD6" s="4" t="s">
        <v>51</v>
      </c>
      <c r="BE6" s="4" t="s">
        <v>411</v>
      </c>
      <c r="BF6" s="4" t="s">
        <v>412</v>
      </c>
      <c r="BG6" s="5" t="s">
        <v>413</v>
      </c>
      <c r="BH6" s="5" t="s">
        <v>414</v>
      </c>
    </row>
    <row r="7" spans="2:60" ht="13.5" customHeight="1" x14ac:dyDescent="0.15">
      <c r="B7" s="6" t="s">
        <v>447</v>
      </c>
      <c r="C7" s="7" t="s">
        <v>52</v>
      </c>
      <c r="D7" s="7" t="s">
        <v>53</v>
      </c>
      <c r="E7" s="8" t="s">
        <v>54</v>
      </c>
      <c r="F7" s="9" t="s">
        <v>55</v>
      </c>
      <c r="G7" s="9">
        <v>1200</v>
      </c>
      <c r="H7" s="9"/>
      <c r="I7" s="9">
        <v>3</v>
      </c>
      <c r="J7" s="9">
        <v>2</v>
      </c>
      <c r="K7" s="9"/>
      <c r="L7" s="9"/>
      <c r="M7" s="9"/>
      <c r="N7" s="9"/>
      <c r="O7" s="9"/>
      <c r="P7" s="9"/>
      <c r="Q7" s="9"/>
      <c r="R7" s="9"/>
      <c r="S7" s="9"/>
      <c r="T7" s="9"/>
      <c r="U7" s="9"/>
      <c r="V7" s="9"/>
      <c r="W7" s="9"/>
      <c r="X7" s="9"/>
      <c r="Y7" s="9"/>
      <c r="Z7" s="9"/>
      <c r="AA7" s="9"/>
      <c r="AB7" s="9"/>
      <c r="AC7" s="9"/>
      <c r="AD7" s="9"/>
      <c r="AE7" s="9"/>
      <c r="AF7" s="9"/>
      <c r="AG7" s="9"/>
      <c r="AH7" s="9"/>
      <c r="AI7" s="9"/>
      <c r="AJ7" s="9">
        <v>5</v>
      </c>
      <c r="AK7" s="9">
        <v>4</v>
      </c>
      <c r="AL7" s="9">
        <v>4</v>
      </c>
      <c r="AM7" s="9"/>
      <c r="AN7" s="9">
        <v>8</v>
      </c>
      <c r="AO7" s="9"/>
      <c r="AP7" s="9"/>
      <c r="AQ7" s="9"/>
      <c r="AR7" s="9"/>
      <c r="AS7" s="9"/>
      <c r="AT7" s="9"/>
      <c r="AU7" s="9"/>
      <c r="AV7" s="9"/>
      <c r="AW7" s="9"/>
      <c r="AX7" s="9"/>
      <c r="AY7" s="9"/>
      <c r="AZ7" s="9"/>
      <c r="BA7" s="9"/>
      <c r="BB7" s="9"/>
      <c r="BC7" s="9"/>
      <c r="BD7" s="9">
        <v>30</v>
      </c>
      <c r="BE7" s="9">
        <v>100</v>
      </c>
      <c r="BF7" s="10">
        <f t="shared" ref="BF7:BF28" si="0">BE7*G7</f>
        <v>120000</v>
      </c>
      <c r="BG7" s="70"/>
      <c r="BH7" s="10">
        <f t="shared" ref="BH7:BH16" si="1">BF7*(100-BG7)%</f>
        <v>120000</v>
      </c>
    </row>
    <row r="8" spans="2:60" ht="13.5" customHeight="1" x14ac:dyDescent="0.15">
      <c r="B8" s="6" t="s">
        <v>449</v>
      </c>
      <c r="C8" s="7" t="s">
        <v>56</v>
      </c>
      <c r="D8" s="7" t="s">
        <v>53</v>
      </c>
      <c r="E8" s="11" t="s">
        <v>57</v>
      </c>
      <c r="F8" s="9" t="s">
        <v>55</v>
      </c>
      <c r="G8" s="9">
        <v>1800</v>
      </c>
      <c r="H8" s="9"/>
      <c r="I8" s="9"/>
      <c r="J8" s="9">
        <v>1</v>
      </c>
      <c r="K8" s="9"/>
      <c r="L8" s="9">
        <v>4</v>
      </c>
      <c r="M8" s="9"/>
      <c r="N8" s="9">
        <v>4</v>
      </c>
      <c r="O8" s="9">
        <v>3</v>
      </c>
      <c r="P8" s="9">
        <v>2</v>
      </c>
      <c r="Q8" s="9">
        <v>2</v>
      </c>
      <c r="R8" s="9">
        <v>4</v>
      </c>
      <c r="S8" s="9">
        <v>4</v>
      </c>
      <c r="T8" s="9">
        <v>4</v>
      </c>
      <c r="U8" s="9">
        <v>4</v>
      </c>
      <c r="V8" s="9">
        <v>4</v>
      </c>
      <c r="W8" s="9">
        <v>3</v>
      </c>
      <c r="X8" s="9">
        <v>3</v>
      </c>
      <c r="Y8" s="9">
        <v>3</v>
      </c>
      <c r="Z8" s="9">
        <v>2</v>
      </c>
      <c r="AA8" s="9">
        <v>3</v>
      </c>
      <c r="AB8" s="9">
        <v>3</v>
      </c>
      <c r="AC8" s="9">
        <v>3</v>
      </c>
      <c r="AD8" s="9">
        <v>3</v>
      </c>
      <c r="AE8" s="9">
        <v>3</v>
      </c>
      <c r="AF8" s="9">
        <v>3</v>
      </c>
      <c r="AG8" s="9">
        <v>8</v>
      </c>
      <c r="AH8" s="9">
        <v>2</v>
      </c>
      <c r="AI8" s="9">
        <v>12</v>
      </c>
      <c r="AJ8" s="9"/>
      <c r="AK8" s="9"/>
      <c r="AL8" s="9"/>
      <c r="AM8" s="9">
        <v>8</v>
      </c>
      <c r="AN8" s="9"/>
      <c r="AO8" s="9">
        <v>4</v>
      </c>
      <c r="AP8" s="9"/>
      <c r="AQ8" s="9">
        <v>4</v>
      </c>
      <c r="AR8" s="9"/>
      <c r="AS8" s="9">
        <v>4</v>
      </c>
      <c r="AT8" s="9">
        <v>8</v>
      </c>
      <c r="AU8" s="9">
        <v>8</v>
      </c>
      <c r="AV8" s="9">
        <v>16</v>
      </c>
      <c r="AW8" s="9">
        <v>8</v>
      </c>
      <c r="AX8" s="9"/>
      <c r="AY8" s="9"/>
      <c r="AZ8" s="9"/>
      <c r="BA8" s="9"/>
      <c r="BB8" s="9"/>
      <c r="BC8" s="9"/>
      <c r="BD8" s="9"/>
      <c r="BE8" s="9">
        <v>80</v>
      </c>
      <c r="BF8" s="10">
        <f t="shared" si="0"/>
        <v>144000</v>
      </c>
      <c r="BG8" s="70"/>
      <c r="BH8" s="10">
        <f t="shared" si="1"/>
        <v>144000</v>
      </c>
    </row>
    <row r="9" spans="2:60" ht="13.5" customHeight="1" x14ac:dyDescent="0.15">
      <c r="B9" s="6">
        <v>1.3</v>
      </c>
      <c r="C9" s="7" t="s">
        <v>396</v>
      </c>
      <c r="D9" s="7" t="s">
        <v>398</v>
      </c>
      <c r="E9" s="7" t="s">
        <v>397</v>
      </c>
      <c r="F9" s="9" t="s">
        <v>55</v>
      </c>
      <c r="G9" s="9">
        <v>3850</v>
      </c>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v>10</v>
      </c>
      <c r="BF9" s="10">
        <f t="shared" si="0"/>
        <v>38500</v>
      </c>
      <c r="BG9" s="70"/>
      <c r="BH9" s="10">
        <f t="shared" si="1"/>
        <v>38500</v>
      </c>
    </row>
    <row r="10" spans="2:60" ht="13.5" customHeight="1" x14ac:dyDescent="0.15">
      <c r="B10" s="6">
        <v>1.4</v>
      </c>
      <c r="C10" s="7" t="s">
        <v>399</v>
      </c>
      <c r="D10" s="7" t="s">
        <v>398</v>
      </c>
      <c r="E10" s="11" t="s">
        <v>400</v>
      </c>
      <c r="F10" s="9" t="s">
        <v>55</v>
      </c>
      <c r="G10" s="9">
        <v>4400</v>
      </c>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v>10</v>
      </c>
      <c r="BF10" s="10">
        <f t="shared" si="0"/>
        <v>44000</v>
      </c>
      <c r="BG10" s="70"/>
      <c r="BH10" s="10">
        <f t="shared" si="1"/>
        <v>44000</v>
      </c>
    </row>
    <row r="11" spans="2:60" ht="13.5" customHeight="1" x14ac:dyDescent="0.15">
      <c r="B11" s="6">
        <v>1.5</v>
      </c>
      <c r="C11" s="7" t="s">
        <v>401</v>
      </c>
      <c r="D11" s="7" t="s">
        <v>424</v>
      </c>
      <c r="E11" s="11" t="s">
        <v>402</v>
      </c>
      <c r="F11" s="9" t="s">
        <v>403</v>
      </c>
      <c r="G11" s="9">
        <v>9900</v>
      </c>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v>4</v>
      </c>
      <c r="BF11" s="10">
        <f t="shared" si="0"/>
        <v>39600</v>
      </c>
      <c r="BG11" s="70"/>
      <c r="BH11" s="10">
        <f t="shared" si="1"/>
        <v>39600</v>
      </c>
    </row>
    <row r="12" spans="2:60" ht="13.5" customHeight="1" x14ac:dyDescent="0.15">
      <c r="B12" s="6">
        <v>1.6</v>
      </c>
      <c r="C12" s="7" t="s">
        <v>58</v>
      </c>
      <c r="D12" s="7" t="s">
        <v>59</v>
      </c>
      <c r="E12" s="11" t="s">
        <v>60</v>
      </c>
      <c r="F12" s="9" t="s">
        <v>55</v>
      </c>
      <c r="G12" s="9">
        <v>1500</v>
      </c>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v>12</v>
      </c>
      <c r="BF12" s="10">
        <f t="shared" si="0"/>
        <v>18000</v>
      </c>
      <c r="BG12" s="70"/>
      <c r="BH12" s="10">
        <f t="shared" si="1"/>
        <v>18000</v>
      </c>
    </row>
    <row r="13" spans="2:60" ht="13.5" customHeight="1" x14ac:dyDescent="0.15">
      <c r="B13" s="6" t="s">
        <v>450</v>
      </c>
      <c r="C13" s="12" t="s">
        <v>52</v>
      </c>
      <c r="D13" s="7" t="s">
        <v>61</v>
      </c>
      <c r="E13" s="11" t="s">
        <v>62</v>
      </c>
      <c r="F13" s="9" t="s">
        <v>55</v>
      </c>
      <c r="G13" s="9">
        <v>1760</v>
      </c>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v>7</v>
      </c>
      <c r="BF13" s="10">
        <f t="shared" si="0"/>
        <v>12320</v>
      </c>
      <c r="BG13" s="70"/>
      <c r="BH13" s="10">
        <f t="shared" si="1"/>
        <v>12320</v>
      </c>
    </row>
    <row r="14" spans="2:60" ht="13.5" customHeight="1" x14ac:dyDescent="0.15">
      <c r="B14" s="74">
        <v>1.8</v>
      </c>
      <c r="C14" s="12" t="s">
        <v>63</v>
      </c>
      <c r="D14" s="7" t="s">
        <v>53</v>
      </c>
      <c r="E14" s="11" t="s">
        <v>64</v>
      </c>
      <c r="F14" s="9" t="s">
        <v>55</v>
      </c>
      <c r="G14" s="9">
        <v>2350</v>
      </c>
      <c r="H14" s="9">
        <v>3</v>
      </c>
      <c r="I14" s="9">
        <v>2</v>
      </c>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v>14</v>
      </c>
      <c r="BF14" s="10">
        <f t="shared" si="0"/>
        <v>32900</v>
      </c>
      <c r="BG14" s="70"/>
      <c r="BH14" s="10">
        <f t="shared" si="1"/>
        <v>32900</v>
      </c>
    </row>
    <row r="15" spans="2:60" ht="13.5" customHeight="1" x14ac:dyDescent="0.15">
      <c r="B15" s="6">
        <v>1.9</v>
      </c>
      <c r="C15" s="12" t="s">
        <v>65</v>
      </c>
      <c r="D15" s="7" t="s">
        <v>66</v>
      </c>
      <c r="E15" s="11" t="s">
        <v>67</v>
      </c>
      <c r="F15" s="9" t="s">
        <v>55</v>
      </c>
      <c r="G15" s="9">
        <v>2880</v>
      </c>
      <c r="H15" s="9"/>
      <c r="I15" s="9"/>
      <c r="J15" s="9"/>
      <c r="K15" s="9">
        <v>2</v>
      </c>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v>11</v>
      </c>
      <c r="BF15" s="10">
        <f t="shared" si="0"/>
        <v>31680</v>
      </c>
      <c r="BG15" s="70"/>
      <c r="BH15" s="10">
        <f t="shared" si="1"/>
        <v>31680</v>
      </c>
    </row>
    <row r="16" spans="2:60" ht="13.5" customHeight="1" x14ac:dyDescent="0.15">
      <c r="B16" s="73">
        <v>1.1000000000000001</v>
      </c>
      <c r="C16" s="12" t="s">
        <v>68</v>
      </c>
      <c r="D16" s="7" t="s">
        <v>69</v>
      </c>
      <c r="E16" s="11" t="s">
        <v>70</v>
      </c>
      <c r="F16" s="9" t="s">
        <v>55</v>
      </c>
      <c r="G16" s="9">
        <v>1060</v>
      </c>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v>6</v>
      </c>
      <c r="AN16" s="9"/>
      <c r="AO16" s="9"/>
      <c r="AP16" s="9">
        <v>8</v>
      </c>
      <c r="AQ16" s="9"/>
      <c r="AR16" s="9">
        <v>8</v>
      </c>
      <c r="AS16" s="9"/>
      <c r="AT16" s="9"/>
      <c r="AU16" s="9"/>
      <c r="AV16" s="9"/>
      <c r="AW16" s="9"/>
      <c r="AX16" s="9">
        <v>8</v>
      </c>
      <c r="AY16" s="9">
        <v>8</v>
      </c>
      <c r="AZ16" s="9">
        <v>8</v>
      </c>
      <c r="BA16" s="9">
        <v>8</v>
      </c>
      <c r="BB16" s="9">
        <v>8</v>
      </c>
      <c r="BC16" s="9">
        <v>8</v>
      </c>
      <c r="BD16" s="9"/>
      <c r="BE16" s="9">
        <v>25</v>
      </c>
      <c r="BF16" s="10">
        <f t="shared" si="0"/>
        <v>26500</v>
      </c>
      <c r="BG16" s="70"/>
      <c r="BH16" s="10">
        <f t="shared" si="1"/>
        <v>26500</v>
      </c>
    </row>
    <row r="17" spans="2:60" ht="13.5" customHeight="1" x14ac:dyDescent="0.15">
      <c r="B17" s="73">
        <v>1.1100000000000001</v>
      </c>
      <c r="C17" s="12" t="s">
        <v>71</v>
      </c>
      <c r="D17" s="7" t="s">
        <v>69</v>
      </c>
      <c r="E17" s="11" t="s">
        <v>72</v>
      </c>
      <c r="F17" s="9" t="s">
        <v>55</v>
      </c>
      <c r="G17" s="9">
        <v>1800</v>
      </c>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v>20</v>
      </c>
      <c r="BF17" s="10">
        <f t="shared" si="0"/>
        <v>36000</v>
      </c>
      <c r="BG17" s="70"/>
      <c r="BH17" s="10">
        <f t="shared" ref="BH17:BH28" si="2">BF17*(100-BG17)%</f>
        <v>36000</v>
      </c>
    </row>
    <row r="18" spans="2:60" ht="13.5" customHeight="1" x14ac:dyDescent="0.15">
      <c r="B18" s="6">
        <v>1.1200000000000001</v>
      </c>
      <c r="C18" s="12" t="s">
        <v>73</v>
      </c>
      <c r="D18" s="7" t="s">
        <v>69</v>
      </c>
      <c r="E18" s="11" t="s">
        <v>74</v>
      </c>
      <c r="F18" s="9" t="s">
        <v>55</v>
      </c>
      <c r="G18" s="9">
        <v>2500</v>
      </c>
      <c r="H18" s="9"/>
      <c r="I18" s="9"/>
      <c r="J18" s="9"/>
      <c r="K18" s="9"/>
      <c r="L18" s="9"/>
      <c r="M18" s="9">
        <v>4</v>
      </c>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v>65</v>
      </c>
      <c r="BF18" s="10">
        <f t="shared" si="0"/>
        <v>162500</v>
      </c>
      <c r="BG18" s="70"/>
      <c r="BH18" s="10">
        <f t="shared" si="2"/>
        <v>162500</v>
      </c>
    </row>
    <row r="19" spans="2:60" ht="13.5" customHeight="1" x14ac:dyDescent="0.15">
      <c r="B19" s="6">
        <v>1.1299999999999999</v>
      </c>
      <c r="C19" s="12" t="s">
        <v>75</v>
      </c>
      <c r="D19" s="7">
        <v>360</v>
      </c>
      <c r="E19" s="13" t="s">
        <v>76</v>
      </c>
      <c r="F19" s="9" t="s">
        <v>55</v>
      </c>
      <c r="G19" s="9">
        <v>8750</v>
      </c>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v>4</v>
      </c>
      <c r="BF19" s="10">
        <f t="shared" si="0"/>
        <v>35000</v>
      </c>
      <c r="BG19" s="70"/>
      <c r="BH19" s="10">
        <f t="shared" si="2"/>
        <v>35000</v>
      </c>
    </row>
    <row r="20" spans="2:60" ht="13.5" customHeight="1" x14ac:dyDescent="0.15">
      <c r="B20" s="6">
        <v>1.1399999999999999</v>
      </c>
      <c r="C20" s="12" t="s">
        <v>77</v>
      </c>
      <c r="D20" s="7" t="s">
        <v>78</v>
      </c>
      <c r="E20" s="11" t="s">
        <v>433</v>
      </c>
      <c r="F20" s="9" t="s">
        <v>55</v>
      </c>
      <c r="G20" s="9">
        <v>5150</v>
      </c>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v>25</v>
      </c>
      <c r="BF20" s="10">
        <f t="shared" si="0"/>
        <v>128750</v>
      </c>
      <c r="BG20" s="70"/>
      <c r="BH20" s="10">
        <f t="shared" si="2"/>
        <v>128750</v>
      </c>
    </row>
    <row r="21" spans="2:60" ht="13.5" customHeight="1" x14ac:dyDescent="0.15">
      <c r="B21" s="6">
        <v>1.1499999999999999</v>
      </c>
      <c r="C21" s="12" t="s">
        <v>79</v>
      </c>
      <c r="D21" s="7" t="s">
        <v>78</v>
      </c>
      <c r="E21" s="11" t="s">
        <v>434</v>
      </c>
      <c r="F21" s="9" t="s">
        <v>55</v>
      </c>
      <c r="G21" s="9">
        <v>6600</v>
      </c>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v>14</v>
      </c>
      <c r="BF21" s="10">
        <f t="shared" si="0"/>
        <v>92400</v>
      </c>
      <c r="BG21" s="70"/>
      <c r="BH21" s="10">
        <f t="shared" si="2"/>
        <v>92400</v>
      </c>
    </row>
    <row r="22" spans="2:60" ht="13.5" customHeight="1" x14ac:dyDescent="0.15">
      <c r="B22" s="6">
        <v>1.1599999999999999</v>
      </c>
      <c r="C22" s="12" t="s">
        <v>80</v>
      </c>
      <c r="D22" s="7" t="s">
        <v>81</v>
      </c>
      <c r="E22" s="11" t="s">
        <v>82</v>
      </c>
      <c r="F22" s="9" t="s">
        <v>55</v>
      </c>
      <c r="G22" s="9">
        <v>8900</v>
      </c>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v>3</v>
      </c>
      <c r="BF22" s="10">
        <f t="shared" si="0"/>
        <v>26700</v>
      </c>
      <c r="BG22" s="70"/>
      <c r="BH22" s="10">
        <f t="shared" si="2"/>
        <v>26700</v>
      </c>
    </row>
    <row r="23" spans="2:60" ht="13.5" customHeight="1" x14ac:dyDescent="0.15">
      <c r="B23" s="6">
        <v>1.17</v>
      </c>
      <c r="C23" s="12" t="s">
        <v>83</v>
      </c>
      <c r="D23" s="7" t="s">
        <v>84</v>
      </c>
      <c r="E23" s="11" t="s">
        <v>85</v>
      </c>
      <c r="F23" s="9" t="s">
        <v>55</v>
      </c>
      <c r="G23" s="9">
        <v>16400</v>
      </c>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v>1</v>
      </c>
      <c r="BF23" s="10">
        <f t="shared" si="0"/>
        <v>16400</v>
      </c>
      <c r="BG23" s="70"/>
      <c r="BH23" s="10">
        <f t="shared" si="2"/>
        <v>16400</v>
      </c>
    </row>
    <row r="24" spans="2:60" ht="13.5" customHeight="1" x14ac:dyDescent="0.15">
      <c r="B24" s="6">
        <v>1.18</v>
      </c>
      <c r="C24" s="12" t="s">
        <v>86</v>
      </c>
      <c r="D24" s="7" t="s">
        <v>87</v>
      </c>
      <c r="E24" s="11" t="s">
        <v>88</v>
      </c>
      <c r="F24" s="9" t="s">
        <v>55</v>
      </c>
      <c r="G24" s="9">
        <v>6080</v>
      </c>
      <c r="H24" s="9">
        <v>1</v>
      </c>
      <c r="I24" s="9"/>
      <c r="J24" s="9"/>
      <c r="K24" s="9"/>
      <c r="L24" s="9"/>
      <c r="M24" s="9"/>
      <c r="N24" s="9"/>
      <c r="O24" s="9">
        <v>1</v>
      </c>
      <c r="P24" s="9">
        <v>1</v>
      </c>
      <c r="Q24" s="9">
        <v>1</v>
      </c>
      <c r="R24" s="9"/>
      <c r="S24" s="9"/>
      <c r="T24" s="9"/>
      <c r="U24" s="9"/>
      <c r="V24" s="9"/>
      <c r="W24" s="9"/>
      <c r="X24" s="9"/>
      <c r="Y24" s="9"/>
      <c r="Z24" s="9">
        <v>1</v>
      </c>
      <c r="AA24" s="9"/>
      <c r="AB24" s="9"/>
      <c r="AC24" s="9"/>
      <c r="AD24" s="9"/>
      <c r="AE24" s="9"/>
      <c r="AF24" s="9"/>
      <c r="AG24" s="9"/>
      <c r="AH24" s="9"/>
      <c r="AI24" s="9">
        <v>3</v>
      </c>
      <c r="AJ24" s="9">
        <v>1</v>
      </c>
      <c r="AK24" s="9">
        <v>2</v>
      </c>
      <c r="AL24" s="9">
        <v>1</v>
      </c>
      <c r="AM24" s="9">
        <v>2</v>
      </c>
      <c r="AN24" s="9"/>
      <c r="AO24" s="9">
        <v>1</v>
      </c>
      <c r="AP24" s="9"/>
      <c r="AQ24" s="9"/>
      <c r="AR24" s="9"/>
      <c r="AS24" s="9"/>
      <c r="AT24" s="9">
        <v>2</v>
      </c>
      <c r="AU24" s="9">
        <v>2</v>
      </c>
      <c r="AV24" s="9">
        <v>4</v>
      </c>
      <c r="AW24" s="9">
        <v>2</v>
      </c>
      <c r="AX24" s="9"/>
      <c r="AY24" s="9"/>
      <c r="AZ24" s="9"/>
      <c r="BA24" s="9"/>
      <c r="BB24" s="9"/>
      <c r="BC24" s="9"/>
      <c r="BD24" s="9"/>
      <c r="BE24" s="9">
        <v>13</v>
      </c>
      <c r="BF24" s="10">
        <f t="shared" si="0"/>
        <v>79040</v>
      </c>
      <c r="BG24" s="70"/>
      <c r="BH24" s="10">
        <f t="shared" si="2"/>
        <v>79040</v>
      </c>
    </row>
    <row r="25" spans="2:60" ht="13.5" customHeight="1" x14ac:dyDescent="0.15">
      <c r="B25" s="6">
        <v>1.19</v>
      </c>
      <c r="C25" s="12" t="s">
        <v>89</v>
      </c>
      <c r="D25" s="7" t="s">
        <v>87</v>
      </c>
      <c r="E25" s="11" t="s">
        <v>90</v>
      </c>
      <c r="F25" s="9" t="s">
        <v>55</v>
      </c>
      <c r="G25" s="9">
        <v>10100</v>
      </c>
      <c r="H25" s="9"/>
      <c r="I25" s="9">
        <v>1</v>
      </c>
      <c r="J25" s="9">
        <v>1</v>
      </c>
      <c r="K25" s="9">
        <v>1</v>
      </c>
      <c r="L25" s="9">
        <v>1</v>
      </c>
      <c r="M25" s="9">
        <v>1</v>
      </c>
      <c r="N25" s="9">
        <v>1</v>
      </c>
      <c r="O25" s="9"/>
      <c r="P25" s="9"/>
      <c r="Q25" s="9"/>
      <c r="R25" s="9">
        <v>1</v>
      </c>
      <c r="S25" s="9">
        <v>1</v>
      </c>
      <c r="T25" s="9">
        <v>1</v>
      </c>
      <c r="U25" s="9">
        <v>1</v>
      </c>
      <c r="V25" s="9">
        <v>1</v>
      </c>
      <c r="W25" s="9"/>
      <c r="X25" s="9"/>
      <c r="Y25" s="9">
        <v>1</v>
      </c>
      <c r="Z25" s="9"/>
      <c r="AA25" s="9"/>
      <c r="AB25" s="9">
        <v>1</v>
      </c>
      <c r="AC25" s="9">
        <v>1</v>
      </c>
      <c r="AD25" s="9">
        <v>1</v>
      </c>
      <c r="AE25" s="9">
        <v>1</v>
      </c>
      <c r="AF25" s="9">
        <v>1</v>
      </c>
      <c r="AG25" s="9"/>
      <c r="AH25" s="9">
        <v>1</v>
      </c>
      <c r="AI25" s="9"/>
      <c r="AJ25" s="9"/>
      <c r="AK25" s="9"/>
      <c r="AL25" s="9"/>
      <c r="AM25" s="9"/>
      <c r="AN25" s="9"/>
      <c r="AO25" s="9"/>
      <c r="AP25" s="9"/>
      <c r="AQ25" s="9">
        <v>1</v>
      </c>
      <c r="AR25" s="9"/>
      <c r="AS25" s="9">
        <v>2</v>
      </c>
      <c r="AT25" s="9"/>
      <c r="AU25" s="9"/>
      <c r="AV25" s="9"/>
      <c r="AW25" s="9"/>
      <c r="AX25" s="9"/>
      <c r="AY25" s="9"/>
      <c r="AZ25" s="9"/>
      <c r="BA25" s="9"/>
      <c r="BB25" s="9"/>
      <c r="BC25" s="9"/>
      <c r="BD25" s="9"/>
      <c r="BE25" s="9">
        <v>36</v>
      </c>
      <c r="BF25" s="10">
        <f t="shared" si="0"/>
        <v>363600</v>
      </c>
      <c r="BG25" s="70"/>
      <c r="BH25" s="10">
        <f t="shared" si="2"/>
        <v>363600</v>
      </c>
    </row>
    <row r="26" spans="2:60" ht="13.5" customHeight="1" x14ac:dyDescent="0.15">
      <c r="B26" s="73">
        <v>1.2</v>
      </c>
      <c r="C26" s="14" t="s">
        <v>91</v>
      </c>
      <c r="D26" s="7" t="s">
        <v>92</v>
      </c>
      <c r="E26" s="11" t="s">
        <v>93</v>
      </c>
      <c r="F26" s="9" t="s">
        <v>55</v>
      </c>
      <c r="G26" s="9">
        <v>4170</v>
      </c>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v>9</v>
      </c>
      <c r="BF26" s="10">
        <f t="shared" si="0"/>
        <v>37530</v>
      </c>
      <c r="BG26" s="70"/>
      <c r="BH26" s="10">
        <f t="shared" si="2"/>
        <v>37530</v>
      </c>
    </row>
    <row r="27" spans="2:60" ht="13.5" customHeight="1" x14ac:dyDescent="0.15">
      <c r="B27" s="6">
        <v>1.21</v>
      </c>
      <c r="C27" s="14" t="s">
        <v>94</v>
      </c>
      <c r="D27" s="7" t="s">
        <v>95</v>
      </c>
      <c r="E27" s="11" t="s">
        <v>96</v>
      </c>
      <c r="F27" s="9" t="s">
        <v>55</v>
      </c>
      <c r="G27" s="9">
        <v>4440</v>
      </c>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v>3</v>
      </c>
      <c r="BF27" s="10">
        <f t="shared" si="0"/>
        <v>13320</v>
      </c>
      <c r="BG27" s="70"/>
      <c r="BH27" s="10">
        <f t="shared" si="2"/>
        <v>13320</v>
      </c>
    </row>
    <row r="28" spans="2:60" ht="13.5" customHeight="1" x14ac:dyDescent="0.15">
      <c r="B28" s="6">
        <v>1.22</v>
      </c>
      <c r="C28" s="14" t="s">
        <v>97</v>
      </c>
      <c r="D28" s="7"/>
      <c r="E28" s="11" t="s">
        <v>98</v>
      </c>
      <c r="F28" s="9" t="s">
        <v>55</v>
      </c>
      <c r="G28" s="9">
        <v>12500</v>
      </c>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v>2</v>
      </c>
      <c r="BF28" s="10">
        <f t="shared" si="0"/>
        <v>25000</v>
      </c>
      <c r="BG28" s="70"/>
      <c r="BH28" s="10">
        <f t="shared" si="2"/>
        <v>25000</v>
      </c>
    </row>
    <row r="29" spans="2:60" ht="13.5" customHeight="1" x14ac:dyDescent="0.15">
      <c r="B29" s="3"/>
      <c r="C29" s="94" t="s">
        <v>99</v>
      </c>
      <c r="D29" s="95"/>
      <c r="E29" s="95"/>
      <c r="F29" s="95"/>
      <c r="G29" s="95"/>
      <c r="H29" s="95"/>
      <c r="I29" s="95"/>
      <c r="J29" s="95"/>
      <c r="K29" s="95"/>
      <c r="L29" s="95"/>
      <c r="M29" s="95"/>
      <c r="N29" s="95"/>
      <c r="O29" s="95"/>
      <c r="P29" s="95"/>
      <c r="Q29" s="95"/>
      <c r="R29" s="95"/>
      <c r="S29" s="95"/>
      <c r="T29" s="95"/>
      <c r="U29" s="95"/>
      <c r="V29" s="95"/>
      <c r="W29" s="95"/>
      <c r="X29" s="95"/>
      <c r="Y29" s="95"/>
      <c r="Z29" s="95"/>
      <c r="AA29" s="95"/>
      <c r="AB29" s="95"/>
      <c r="AC29" s="95"/>
      <c r="AD29" s="95"/>
      <c r="AE29" s="95"/>
      <c r="AF29" s="95"/>
      <c r="AG29" s="95"/>
      <c r="AH29" s="95"/>
      <c r="AI29" s="95"/>
      <c r="AJ29" s="95"/>
      <c r="AK29" s="95"/>
      <c r="AL29" s="95"/>
      <c r="AM29" s="95"/>
      <c r="AN29" s="95"/>
      <c r="AO29" s="95"/>
      <c r="AP29" s="95"/>
      <c r="AQ29" s="95"/>
      <c r="AR29" s="95"/>
      <c r="AS29" s="95"/>
      <c r="AT29" s="95"/>
      <c r="AU29" s="95"/>
      <c r="AV29" s="95"/>
      <c r="AW29" s="95"/>
      <c r="AX29" s="95"/>
      <c r="AY29" s="95"/>
      <c r="AZ29" s="95"/>
      <c r="BA29" s="95"/>
      <c r="BB29" s="95"/>
      <c r="BC29" s="95"/>
      <c r="BD29" s="95"/>
      <c r="BE29" s="95"/>
      <c r="BF29" s="95"/>
      <c r="BG29" s="95"/>
      <c r="BH29" s="96"/>
    </row>
    <row r="30" spans="2:60" ht="13.5" customHeight="1" x14ac:dyDescent="0.15">
      <c r="B30" s="6">
        <v>2.1</v>
      </c>
      <c r="C30" s="7" t="s">
        <v>100</v>
      </c>
      <c r="D30" s="12" t="s">
        <v>81</v>
      </c>
      <c r="E30" s="12" t="s">
        <v>101</v>
      </c>
      <c r="F30" s="15" t="s">
        <v>55</v>
      </c>
      <c r="G30" s="15">
        <v>3000</v>
      </c>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v>40</v>
      </c>
      <c r="BF30" s="15">
        <f t="shared" ref="BF30:BF45" si="3">BE30*G30</f>
        <v>120000</v>
      </c>
      <c r="BG30" s="70"/>
      <c r="BH30" s="16">
        <f t="shared" ref="BH30:BH32" si="4">BF30*(100-BG30)%</f>
        <v>120000</v>
      </c>
    </row>
    <row r="31" spans="2:60" ht="13.5" customHeight="1" x14ac:dyDescent="0.15">
      <c r="B31" s="6" t="s">
        <v>448</v>
      </c>
      <c r="C31" s="14" t="s">
        <v>102</v>
      </c>
      <c r="D31" s="12" t="s">
        <v>103</v>
      </c>
      <c r="E31" s="12" t="s">
        <v>104</v>
      </c>
      <c r="F31" s="15" t="s">
        <v>55</v>
      </c>
      <c r="G31" s="15">
        <v>1500</v>
      </c>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v>4</v>
      </c>
      <c r="BF31" s="15">
        <f t="shared" si="3"/>
        <v>6000</v>
      </c>
      <c r="BG31" s="70"/>
      <c r="BH31" s="16">
        <f t="shared" si="4"/>
        <v>6000</v>
      </c>
    </row>
    <row r="32" spans="2:60" ht="13.5" customHeight="1" x14ac:dyDescent="0.15">
      <c r="B32" s="6">
        <v>2.2999999999999998</v>
      </c>
      <c r="C32" s="17" t="s">
        <v>376</v>
      </c>
      <c r="D32" s="12" t="s">
        <v>81</v>
      </c>
      <c r="E32" s="12" t="s">
        <v>377</v>
      </c>
      <c r="F32" s="15" t="s">
        <v>55</v>
      </c>
      <c r="G32" s="15">
        <v>2500</v>
      </c>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v>30</v>
      </c>
      <c r="BF32" s="15">
        <f t="shared" si="3"/>
        <v>75000</v>
      </c>
      <c r="BG32" s="70"/>
      <c r="BH32" s="16">
        <f t="shared" si="4"/>
        <v>75000</v>
      </c>
    </row>
    <row r="33" spans="2:60" ht="13.5" customHeight="1" x14ac:dyDescent="0.15">
      <c r="B33" s="3"/>
      <c r="C33" s="94" t="s">
        <v>105</v>
      </c>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6"/>
    </row>
    <row r="34" spans="2:60" ht="13.5" customHeight="1" x14ac:dyDescent="0.15">
      <c r="B34" s="6">
        <v>3.1</v>
      </c>
      <c r="C34" s="7" t="s">
        <v>106</v>
      </c>
      <c r="D34" s="7" t="s">
        <v>107</v>
      </c>
      <c r="E34" s="7" t="s">
        <v>108</v>
      </c>
      <c r="F34" s="9" t="s">
        <v>55</v>
      </c>
      <c r="G34" s="9">
        <v>45000</v>
      </c>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v>2</v>
      </c>
      <c r="BF34" s="10">
        <f t="shared" si="3"/>
        <v>90000</v>
      </c>
      <c r="BG34" s="70"/>
      <c r="BH34" s="16">
        <f t="shared" ref="BH34:BH37" si="5">BF34*(100-BG34)%</f>
        <v>90000</v>
      </c>
    </row>
    <row r="35" spans="2:60" ht="13.5" customHeight="1" x14ac:dyDescent="0.15">
      <c r="B35" s="6">
        <v>3.2</v>
      </c>
      <c r="C35" s="7" t="s">
        <v>109</v>
      </c>
      <c r="D35" s="7" t="s">
        <v>107</v>
      </c>
      <c r="E35" s="7" t="s">
        <v>110</v>
      </c>
      <c r="F35" s="9" t="s">
        <v>55</v>
      </c>
      <c r="G35" s="9">
        <v>55000</v>
      </c>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v>3</v>
      </c>
      <c r="BF35" s="10">
        <f t="shared" si="3"/>
        <v>165000</v>
      </c>
      <c r="BG35" s="70"/>
      <c r="BH35" s="16">
        <f t="shared" si="5"/>
        <v>165000</v>
      </c>
    </row>
    <row r="36" spans="2:60" ht="78.75" customHeight="1" x14ac:dyDescent="0.15">
      <c r="B36" s="6">
        <v>3.3</v>
      </c>
      <c r="C36" s="7" t="s">
        <v>111</v>
      </c>
      <c r="D36" s="7" t="s">
        <v>112</v>
      </c>
      <c r="E36" s="7" t="s">
        <v>113</v>
      </c>
      <c r="F36" s="9" t="s">
        <v>55</v>
      </c>
      <c r="G36" s="9">
        <v>3200</v>
      </c>
      <c r="H36" s="9">
        <v>1</v>
      </c>
      <c r="I36" s="9">
        <v>1</v>
      </c>
      <c r="J36" s="9">
        <v>1</v>
      </c>
      <c r="K36" s="9">
        <v>1</v>
      </c>
      <c r="L36" s="9">
        <v>1</v>
      </c>
      <c r="M36" s="9">
        <v>1</v>
      </c>
      <c r="N36" s="9">
        <v>1</v>
      </c>
      <c r="O36" s="9">
        <v>1</v>
      </c>
      <c r="P36" s="9">
        <v>1</v>
      </c>
      <c r="Q36" s="9">
        <v>1</v>
      </c>
      <c r="R36" s="9">
        <v>1</v>
      </c>
      <c r="S36" s="9">
        <v>1</v>
      </c>
      <c r="T36" s="9">
        <v>1</v>
      </c>
      <c r="U36" s="9">
        <v>1</v>
      </c>
      <c r="V36" s="9">
        <v>1</v>
      </c>
      <c r="W36" s="9">
        <v>1</v>
      </c>
      <c r="X36" s="9">
        <v>1</v>
      </c>
      <c r="Y36" s="9">
        <v>1</v>
      </c>
      <c r="Z36" s="9">
        <v>1</v>
      </c>
      <c r="AA36" s="9">
        <v>1</v>
      </c>
      <c r="AB36" s="9">
        <v>1</v>
      </c>
      <c r="AC36" s="9">
        <v>1</v>
      </c>
      <c r="AD36" s="9">
        <v>1</v>
      </c>
      <c r="AE36" s="9">
        <v>1</v>
      </c>
      <c r="AF36" s="9">
        <v>1</v>
      </c>
      <c r="AG36" s="9"/>
      <c r="AH36" s="9">
        <v>1</v>
      </c>
      <c r="AI36" s="9">
        <v>4</v>
      </c>
      <c r="AJ36" s="9">
        <v>1</v>
      </c>
      <c r="AK36" s="9">
        <v>1</v>
      </c>
      <c r="AL36" s="9">
        <v>1</v>
      </c>
      <c r="AM36" s="9"/>
      <c r="AN36" s="9">
        <v>1</v>
      </c>
      <c r="AO36" s="9">
        <v>1</v>
      </c>
      <c r="AP36" s="9">
        <v>1</v>
      </c>
      <c r="AQ36" s="9">
        <v>1</v>
      </c>
      <c r="AR36" s="9">
        <v>1</v>
      </c>
      <c r="AS36" s="9">
        <v>1</v>
      </c>
      <c r="AT36" s="9">
        <v>0</v>
      </c>
      <c r="AU36" s="9">
        <v>0</v>
      </c>
      <c r="AV36" s="9">
        <v>0</v>
      </c>
      <c r="AW36" s="9">
        <v>0</v>
      </c>
      <c r="AX36" s="9">
        <v>1</v>
      </c>
      <c r="AY36" s="9">
        <v>1</v>
      </c>
      <c r="AZ36" s="9">
        <v>1</v>
      </c>
      <c r="BA36" s="9">
        <v>1</v>
      </c>
      <c r="BB36" s="9">
        <v>1</v>
      </c>
      <c r="BC36" s="9">
        <v>1</v>
      </c>
      <c r="BD36" s="9">
        <v>15</v>
      </c>
      <c r="BE36" s="9">
        <v>20</v>
      </c>
      <c r="BF36" s="10">
        <f t="shared" si="3"/>
        <v>64000</v>
      </c>
      <c r="BG36" s="70"/>
      <c r="BH36" s="16">
        <f t="shared" si="5"/>
        <v>64000</v>
      </c>
    </row>
    <row r="37" spans="2:60" ht="163.5" customHeight="1" x14ac:dyDescent="0.15">
      <c r="B37" s="6">
        <v>3.4</v>
      </c>
      <c r="C37" s="7" t="s">
        <v>114</v>
      </c>
      <c r="D37" s="7" t="s">
        <v>115</v>
      </c>
      <c r="E37" s="18" t="s">
        <v>116</v>
      </c>
      <c r="F37" s="9" t="s">
        <v>55</v>
      </c>
      <c r="G37" s="9">
        <v>4000</v>
      </c>
      <c r="H37" s="9"/>
      <c r="I37" s="9"/>
      <c r="J37" s="9"/>
      <c r="K37" s="9"/>
      <c r="L37" s="9"/>
      <c r="M37" s="9"/>
      <c r="N37" s="9"/>
      <c r="O37" s="9"/>
      <c r="P37" s="9"/>
      <c r="Q37" s="9"/>
      <c r="R37" s="9"/>
      <c r="S37" s="9"/>
      <c r="T37" s="9"/>
      <c r="U37" s="9"/>
      <c r="V37" s="9"/>
      <c r="W37" s="9"/>
      <c r="X37" s="9"/>
      <c r="Y37" s="9"/>
      <c r="Z37" s="9"/>
      <c r="AA37" s="9"/>
      <c r="AB37" s="9"/>
      <c r="AC37" s="9"/>
      <c r="AD37" s="9"/>
      <c r="AE37" s="9"/>
      <c r="AF37" s="9"/>
      <c r="AG37" s="9">
        <v>1</v>
      </c>
      <c r="AH37" s="9"/>
      <c r="AI37" s="9"/>
      <c r="AJ37" s="9"/>
      <c r="AK37" s="9"/>
      <c r="AL37" s="9"/>
      <c r="AM37" s="9">
        <v>1</v>
      </c>
      <c r="AN37" s="9"/>
      <c r="AO37" s="9"/>
      <c r="AP37" s="9"/>
      <c r="AQ37" s="9"/>
      <c r="AR37" s="9"/>
      <c r="AS37" s="9"/>
      <c r="AT37" s="9">
        <v>1</v>
      </c>
      <c r="AU37" s="9">
        <v>1</v>
      </c>
      <c r="AV37" s="9">
        <v>1</v>
      </c>
      <c r="AW37" s="9">
        <v>1</v>
      </c>
      <c r="AX37" s="9"/>
      <c r="AY37" s="9"/>
      <c r="AZ37" s="9"/>
      <c r="BA37" s="9"/>
      <c r="BB37" s="9"/>
      <c r="BC37" s="9"/>
      <c r="BD37" s="9"/>
      <c r="BE37" s="9">
        <v>10</v>
      </c>
      <c r="BF37" s="10">
        <f t="shared" si="3"/>
        <v>40000</v>
      </c>
      <c r="BG37" s="70"/>
      <c r="BH37" s="16">
        <f t="shared" si="5"/>
        <v>40000</v>
      </c>
    </row>
    <row r="38" spans="2:60" ht="125.25" customHeight="1" x14ac:dyDescent="0.15">
      <c r="B38" s="6">
        <v>3.5</v>
      </c>
      <c r="C38" s="7" t="s">
        <v>117</v>
      </c>
      <c r="D38" s="7" t="s">
        <v>118</v>
      </c>
      <c r="E38" s="19" t="s">
        <v>119</v>
      </c>
      <c r="F38" s="9" t="s">
        <v>55</v>
      </c>
      <c r="G38" s="9">
        <v>6000</v>
      </c>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v>1</v>
      </c>
      <c r="AW38" s="9"/>
      <c r="AX38" s="9"/>
      <c r="AY38" s="9"/>
      <c r="AZ38" s="9"/>
      <c r="BA38" s="9"/>
      <c r="BB38" s="9"/>
      <c r="BC38" s="9"/>
      <c r="BD38" s="9"/>
      <c r="BE38" s="9">
        <v>5</v>
      </c>
      <c r="BF38" s="10">
        <f t="shared" si="3"/>
        <v>30000</v>
      </c>
      <c r="BG38" s="70"/>
      <c r="BH38" s="16">
        <f t="shared" ref="BH38:BH39" si="6">BF38*(100-BG38)%</f>
        <v>30000</v>
      </c>
    </row>
    <row r="39" spans="2:60" ht="212.25" customHeight="1" x14ac:dyDescent="0.15">
      <c r="B39" s="6">
        <v>3.6</v>
      </c>
      <c r="C39" s="7" t="s">
        <v>120</v>
      </c>
      <c r="D39" s="7" t="s">
        <v>121</v>
      </c>
      <c r="E39" s="19" t="str">
        <f>"DS-8664NXI-I8/S"</f>
        <v>DS-8664NXI-I8/S</v>
      </c>
      <c r="F39" s="9" t="s">
        <v>55</v>
      </c>
      <c r="G39" s="9">
        <v>9000</v>
      </c>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v>2</v>
      </c>
      <c r="BF39" s="10">
        <f t="shared" si="3"/>
        <v>18000</v>
      </c>
      <c r="BG39" s="70"/>
      <c r="BH39" s="16">
        <f t="shared" si="6"/>
        <v>18000</v>
      </c>
    </row>
    <row r="40" spans="2:60" ht="13.5" customHeight="1" x14ac:dyDescent="0.15">
      <c r="B40" s="6">
        <v>3.7</v>
      </c>
      <c r="C40" s="14" t="s">
        <v>122</v>
      </c>
      <c r="D40" s="14" t="s">
        <v>81</v>
      </c>
      <c r="E40" s="14" t="s">
        <v>123</v>
      </c>
      <c r="F40" s="20"/>
      <c r="G40" s="9">
        <v>480</v>
      </c>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v>10</v>
      </c>
      <c r="BF40" s="10">
        <f t="shared" si="3"/>
        <v>4800</v>
      </c>
      <c r="BG40" s="70"/>
      <c r="BH40" s="16">
        <f t="shared" ref="BH40:BH45" si="7">BF40*(100-BG40)%</f>
        <v>4800</v>
      </c>
    </row>
    <row r="41" spans="2:60" ht="13.5" customHeight="1" x14ac:dyDescent="0.15">
      <c r="B41" s="6">
        <v>3.8</v>
      </c>
      <c r="C41" s="14" t="s">
        <v>124</v>
      </c>
      <c r="D41" s="14" t="s">
        <v>81</v>
      </c>
      <c r="E41" s="14" t="s">
        <v>125</v>
      </c>
      <c r="F41" s="20"/>
      <c r="G41" s="9">
        <v>750</v>
      </c>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v>10</v>
      </c>
      <c r="BF41" s="10">
        <f t="shared" si="3"/>
        <v>7500</v>
      </c>
      <c r="BG41" s="70"/>
      <c r="BH41" s="16">
        <f t="shared" si="7"/>
        <v>7500</v>
      </c>
    </row>
    <row r="42" spans="2:60" ht="13.5" customHeight="1" x14ac:dyDescent="0.15">
      <c r="B42" s="6">
        <v>3.9</v>
      </c>
      <c r="C42" s="14" t="s">
        <v>126</v>
      </c>
      <c r="D42" s="14" t="s">
        <v>81</v>
      </c>
      <c r="E42" s="14" t="s">
        <v>127</v>
      </c>
      <c r="F42" s="20" t="s">
        <v>55</v>
      </c>
      <c r="G42" s="9">
        <v>1200</v>
      </c>
      <c r="H42" s="9"/>
      <c r="I42" s="9"/>
      <c r="J42" s="9"/>
      <c r="K42" s="9"/>
      <c r="L42" s="9"/>
      <c r="M42" s="9"/>
      <c r="N42" s="9"/>
      <c r="O42" s="9"/>
      <c r="P42" s="9"/>
      <c r="Q42" s="9"/>
      <c r="R42" s="9"/>
      <c r="S42" s="9"/>
      <c r="T42" s="9"/>
      <c r="U42" s="9"/>
      <c r="V42" s="9"/>
      <c r="W42" s="9"/>
      <c r="X42" s="9"/>
      <c r="Y42" s="9"/>
      <c r="Z42" s="9"/>
      <c r="AA42" s="9"/>
      <c r="AB42" s="9"/>
      <c r="AC42" s="9"/>
      <c r="AD42" s="9"/>
      <c r="AE42" s="9"/>
      <c r="AF42" s="9"/>
      <c r="AG42" s="9">
        <v>1</v>
      </c>
      <c r="AH42" s="9"/>
      <c r="AI42" s="9">
        <v>4</v>
      </c>
      <c r="AJ42" s="9">
        <v>1</v>
      </c>
      <c r="AK42" s="9">
        <v>1</v>
      </c>
      <c r="AL42" s="9">
        <v>1</v>
      </c>
      <c r="AM42" s="9">
        <v>2</v>
      </c>
      <c r="AN42" s="9">
        <v>1</v>
      </c>
      <c r="AO42" s="9">
        <v>1</v>
      </c>
      <c r="AP42" s="9">
        <v>1</v>
      </c>
      <c r="AQ42" s="9"/>
      <c r="AR42" s="9">
        <v>1</v>
      </c>
      <c r="AS42" s="9">
        <v>1</v>
      </c>
      <c r="AT42" s="9">
        <v>1</v>
      </c>
      <c r="AU42" s="9">
        <v>1</v>
      </c>
      <c r="AV42" s="9">
        <v>2</v>
      </c>
      <c r="AW42" s="9">
        <v>1</v>
      </c>
      <c r="AX42" s="9">
        <v>1</v>
      </c>
      <c r="AY42" s="9">
        <v>1</v>
      </c>
      <c r="AZ42" s="9">
        <v>1</v>
      </c>
      <c r="BA42" s="9">
        <v>1</v>
      </c>
      <c r="BB42" s="9">
        <v>1</v>
      </c>
      <c r="BC42" s="9">
        <v>1</v>
      </c>
      <c r="BD42" s="9">
        <v>15</v>
      </c>
      <c r="BE42" s="9">
        <v>32</v>
      </c>
      <c r="BF42" s="10">
        <f t="shared" si="3"/>
        <v>38400</v>
      </c>
      <c r="BG42" s="70"/>
      <c r="BH42" s="16">
        <f t="shared" si="7"/>
        <v>38400</v>
      </c>
    </row>
    <row r="43" spans="2:60" ht="13.5" customHeight="1" x14ac:dyDescent="0.15">
      <c r="B43" s="73">
        <v>3.1</v>
      </c>
      <c r="C43" s="14" t="s">
        <v>128</v>
      </c>
      <c r="D43" s="14" t="s">
        <v>81</v>
      </c>
      <c r="E43" s="14" t="s">
        <v>129</v>
      </c>
      <c r="F43" s="20"/>
      <c r="G43" s="9">
        <v>1400</v>
      </c>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v>24</v>
      </c>
      <c r="BF43" s="10">
        <f t="shared" si="3"/>
        <v>33600</v>
      </c>
      <c r="BG43" s="70"/>
      <c r="BH43" s="16">
        <f t="shared" si="7"/>
        <v>33600</v>
      </c>
    </row>
    <row r="44" spans="2:60" ht="13.5" customHeight="1" x14ac:dyDescent="0.15">
      <c r="B44" s="6">
        <v>3.11</v>
      </c>
      <c r="C44" s="14" t="s">
        <v>130</v>
      </c>
      <c r="D44" s="7" t="s">
        <v>156</v>
      </c>
      <c r="E44" s="7" t="s">
        <v>157</v>
      </c>
      <c r="F44" s="20"/>
      <c r="G44" s="9">
        <v>9500</v>
      </c>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v>3</v>
      </c>
      <c r="BF44" s="10">
        <f t="shared" si="3"/>
        <v>28500</v>
      </c>
      <c r="BG44" s="70"/>
      <c r="BH44" s="16">
        <f t="shared" si="7"/>
        <v>28500</v>
      </c>
    </row>
    <row r="45" spans="2:60" ht="14" x14ac:dyDescent="0.15">
      <c r="B45" s="6">
        <v>3.12</v>
      </c>
      <c r="C45" s="7" t="s">
        <v>158</v>
      </c>
      <c r="D45" s="7" t="s">
        <v>159</v>
      </c>
      <c r="E45" s="7" t="s">
        <v>160</v>
      </c>
      <c r="F45" s="9" t="s">
        <v>55</v>
      </c>
      <c r="G45" s="9">
        <v>12000</v>
      </c>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v>1</v>
      </c>
      <c r="BF45" s="10">
        <f t="shared" si="3"/>
        <v>12000</v>
      </c>
      <c r="BG45" s="70"/>
      <c r="BH45" s="16">
        <f t="shared" si="7"/>
        <v>12000</v>
      </c>
    </row>
    <row r="46" spans="2:60" ht="13.5" customHeight="1" x14ac:dyDescent="0.15">
      <c r="B46" s="3"/>
      <c r="C46" s="94" t="s">
        <v>131</v>
      </c>
      <c r="D46" s="95"/>
      <c r="E46" s="95"/>
      <c r="F46" s="95"/>
      <c r="G46" s="95"/>
      <c r="H46" s="95"/>
      <c r="I46" s="95"/>
      <c r="J46" s="95"/>
      <c r="K46" s="95"/>
      <c r="L46" s="95"/>
      <c r="M46" s="95"/>
      <c r="N46" s="95"/>
      <c r="O46" s="95"/>
      <c r="P46" s="95"/>
      <c r="Q46" s="95"/>
      <c r="R46" s="95"/>
      <c r="S46" s="95"/>
      <c r="T46" s="95"/>
      <c r="U46" s="95"/>
      <c r="V46" s="95"/>
      <c r="W46" s="95"/>
      <c r="X46" s="95"/>
      <c r="Y46" s="95"/>
      <c r="Z46" s="95"/>
      <c r="AA46" s="95"/>
      <c r="AB46" s="95"/>
      <c r="AC46" s="95"/>
      <c r="AD46" s="95"/>
      <c r="AE46" s="95"/>
      <c r="AF46" s="95"/>
      <c r="AG46" s="95"/>
      <c r="AH46" s="95"/>
      <c r="AI46" s="95"/>
      <c r="AJ46" s="95"/>
      <c r="AK46" s="95"/>
      <c r="AL46" s="95"/>
      <c r="AM46" s="95"/>
      <c r="AN46" s="95"/>
      <c r="AO46" s="95"/>
      <c r="AP46" s="95"/>
      <c r="AQ46" s="95"/>
      <c r="AR46" s="95"/>
      <c r="AS46" s="95"/>
      <c r="AT46" s="95"/>
      <c r="AU46" s="95"/>
      <c r="AV46" s="95"/>
      <c r="AW46" s="95"/>
      <c r="AX46" s="95"/>
      <c r="AY46" s="95"/>
      <c r="AZ46" s="95"/>
      <c r="BA46" s="95"/>
      <c r="BB46" s="95"/>
      <c r="BC46" s="95"/>
      <c r="BD46" s="95"/>
      <c r="BE46" s="95"/>
      <c r="BF46" s="95"/>
      <c r="BG46" s="95"/>
      <c r="BH46" s="96"/>
    </row>
    <row r="47" spans="2:60" ht="13.5" customHeight="1" x14ac:dyDescent="0.15">
      <c r="B47" s="6">
        <v>4.0999999999999996</v>
      </c>
      <c r="C47" s="14" t="s">
        <v>132</v>
      </c>
      <c r="D47" s="14" t="s">
        <v>368</v>
      </c>
      <c r="E47" s="14" t="s">
        <v>133</v>
      </c>
      <c r="F47" s="20" t="s">
        <v>55</v>
      </c>
      <c r="G47" s="9">
        <v>1900</v>
      </c>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v>30</v>
      </c>
      <c r="BF47" s="10">
        <f>BE47*G47</f>
        <v>57000</v>
      </c>
      <c r="BG47" s="70"/>
      <c r="BH47" s="16">
        <f t="shared" ref="BH47:BH51" si="8">BF47*(100-BG47)%</f>
        <v>57000</v>
      </c>
    </row>
    <row r="48" spans="2:60" ht="13.5" customHeight="1" x14ac:dyDescent="0.15">
      <c r="B48" s="6">
        <v>4.2</v>
      </c>
      <c r="C48" s="14" t="s">
        <v>134</v>
      </c>
      <c r="D48" s="14" t="s">
        <v>81</v>
      </c>
      <c r="E48" s="14" t="s">
        <v>133</v>
      </c>
      <c r="F48" s="20" t="s">
        <v>55</v>
      </c>
      <c r="G48" s="9">
        <v>2850</v>
      </c>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v>4</v>
      </c>
      <c r="BF48" s="10">
        <f>BE48*G48</f>
        <v>11400</v>
      </c>
      <c r="BG48" s="70"/>
      <c r="BH48" s="16">
        <f t="shared" si="8"/>
        <v>11400</v>
      </c>
    </row>
    <row r="49" spans="2:60" ht="13.5" customHeight="1" x14ac:dyDescent="0.15">
      <c r="B49" s="6">
        <v>4.3</v>
      </c>
      <c r="C49" s="14" t="s">
        <v>135</v>
      </c>
      <c r="D49" s="14" t="s">
        <v>81</v>
      </c>
      <c r="E49" s="14" t="s">
        <v>133</v>
      </c>
      <c r="F49" s="20" t="s">
        <v>55</v>
      </c>
      <c r="G49" s="9">
        <v>6000</v>
      </c>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c r="BE49" s="9">
        <v>3</v>
      </c>
      <c r="BF49" s="10">
        <f>BE49*G49</f>
        <v>18000</v>
      </c>
      <c r="BG49" s="70"/>
      <c r="BH49" s="16">
        <f t="shared" si="8"/>
        <v>18000</v>
      </c>
    </row>
    <row r="50" spans="2:60" ht="13.5" customHeight="1" x14ac:dyDescent="0.15">
      <c r="B50" s="6">
        <v>4.4000000000000004</v>
      </c>
      <c r="C50" s="14" t="s">
        <v>136</v>
      </c>
      <c r="D50" s="14" t="s">
        <v>81</v>
      </c>
      <c r="E50" s="14" t="s">
        <v>375</v>
      </c>
      <c r="F50" s="20" t="s">
        <v>55</v>
      </c>
      <c r="G50" s="9">
        <v>2500</v>
      </c>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v>5</v>
      </c>
      <c r="BF50" s="10">
        <f>BE50*G50</f>
        <v>12500</v>
      </c>
      <c r="BG50" s="70"/>
      <c r="BH50" s="16">
        <f t="shared" si="8"/>
        <v>12500</v>
      </c>
    </row>
    <row r="51" spans="2:60" ht="13.5" customHeight="1" x14ac:dyDescent="0.15">
      <c r="B51" s="6">
        <v>4.5</v>
      </c>
      <c r="C51" s="21" t="s">
        <v>378</v>
      </c>
      <c r="D51" s="22" t="s">
        <v>81</v>
      </c>
      <c r="E51" s="22" t="s">
        <v>81</v>
      </c>
      <c r="F51" s="20" t="s">
        <v>55</v>
      </c>
      <c r="G51" s="9">
        <v>3800</v>
      </c>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v>5</v>
      </c>
      <c r="BF51" s="10">
        <f>BE51*G51</f>
        <v>19000</v>
      </c>
      <c r="BG51" s="70"/>
      <c r="BH51" s="16">
        <f t="shared" si="8"/>
        <v>19000</v>
      </c>
    </row>
    <row r="52" spans="2:60" ht="13.5" customHeight="1" x14ac:dyDescent="0.15">
      <c r="B52" s="3"/>
      <c r="C52" s="94" t="s">
        <v>137</v>
      </c>
      <c r="D52" s="95"/>
      <c r="E52" s="95"/>
      <c r="F52" s="95"/>
      <c r="G52" s="95"/>
      <c r="H52" s="95"/>
      <c r="I52" s="95"/>
      <c r="J52" s="95"/>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c r="AY52" s="95"/>
      <c r="AZ52" s="95"/>
      <c r="BA52" s="95"/>
      <c r="BB52" s="95"/>
      <c r="BC52" s="95"/>
      <c r="BD52" s="95"/>
      <c r="BE52" s="95"/>
      <c r="BF52" s="95"/>
      <c r="BG52" s="95"/>
      <c r="BH52" s="96"/>
    </row>
    <row r="53" spans="2:60" ht="180" customHeight="1" x14ac:dyDescent="0.15">
      <c r="B53" s="6">
        <v>5.0999999999999996</v>
      </c>
      <c r="C53" s="7" t="s">
        <v>138</v>
      </c>
      <c r="D53" s="7" t="s">
        <v>139</v>
      </c>
      <c r="E53" s="7" t="s">
        <v>140</v>
      </c>
      <c r="F53" s="9" t="s">
        <v>55</v>
      </c>
      <c r="G53" s="9">
        <v>8000</v>
      </c>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9"/>
      <c r="BE53" s="9">
        <v>1</v>
      </c>
      <c r="BF53" s="10">
        <f t="shared" ref="BF53:BF66" si="9">BE53*G53</f>
        <v>8000</v>
      </c>
      <c r="BG53" s="70"/>
      <c r="BH53" s="16">
        <f t="shared" ref="BH53:BH64" si="10">BF53*(100-BG53)%</f>
        <v>8000</v>
      </c>
    </row>
    <row r="54" spans="2:60" ht="13.5" customHeight="1" x14ac:dyDescent="0.15">
      <c r="B54" s="6">
        <v>5.2</v>
      </c>
      <c r="C54" s="7" t="s">
        <v>141</v>
      </c>
      <c r="D54" s="7" t="s">
        <v>81</v>
      </c>
      <c r="E54" s="7" t="s">
        <v>142</v>
      </c>
      <c r="F54" s="9" t="s">
        <v>55</v>
      </c>
      <c r="G54" s="9">
        <v>1000</v>
      </c>
      <c r="H54" s="9">
        <v>4</v>
      </c>
      <c r="I54" s="9">
        <v>6</v>
      </c>
      <c r="J54" s="9">
        <v>4</v>
      </c>
      <c r="K54" s="9">
        <v>3</v>
      </c>
      <c r="L54" s="9">
        <v>5</v>
      </c>
      <c r="M54" s="9">
        <v>5</v>
      </c>
      <c r="N54" s="9">
        <v>5</v>
      </c>
      <c r="O54" s="9">
        <v>4</v>
      </c>
      <c r="P54" s="9">
        <v>3</v>
      </c>
      <c r="Q54" s="9">
        <v>3</v>
      </c>
      <c r="R54" s="9">
        <v>5</v>
      </c>
      <c r="S54" s="9">
        <v>5</v>
      </c>
      <c r="T54" s="9">
        <v>5</v>
      </c>
      <c r="U54" s="9">
        <v>5</v>
      </c>
      <c r="V54" s="9">
        <v>5</v>
      </c>
      <c r="W54" s="9">
        <v>3</v>
      </c>
      <c r="X54" s="9">
        <v>3</v>
      </c>
      <c r="Y54" s="9">
        <v>4</v>
      </c>
      <c r="Z54" s="9">
        <v>3</v>
      </c>
      <c r="AA54" s="9">
        <v>3</v>
      </c>
      <c r="AB54" s="9">
        <v>4</v>
      </c>
      <c r="AC54" s="9">
        <v>4</v>
      </c>
      <c r="AD54" s="9">
        <v>4</v>
      </c>
      <c r="AE54" s="9">
        <v>4</v>
      </c>
      <c r="AF54" s="9">
        <v>4</v>
      </c>
      <c r="AG54" s="9">
        <v>8</v>
      </c>
      <c r="AH54" s="9">
        <v>3</v>
      </c>
      <c r="AI54" s="9">
        <v>15</v>
      </c>
      <c r="AJ54" s="9">
        <v>6</v>
      </c>
      <c r="AK54" s="9">
        <v>6</v>
      </c>
      <c r="AL54" s="9">
        <v>4</v>
      </c>
      <c r="AM54" s="9">
        <v>16</v>
      </c>
      <c r="AN54" s="9">
        <v>8</v>
      </c>
      <c r="AO54" s="9">
        <v>5</v>
      </c>
      <c r="AP54" s="9">
        <v>8</v>
      </c>
      <c r="AQ54" s="9">
        <v>5</v>
      </c>
      <c r="AR54" s="9">
        <v>8</v>
      </c>
      <c r="AS54" s="9">
        <v>6</v>
      </c>
      <c r="AT54" s="9">
        <v>10</v>
      </c>
      <c r="AU54" s="9">
        <v>10</v>
      </c>
      <c r="AV54" s="9">
        <v>20</v>
      </c>
      <c r="AW54" s="9">
        <v>10</v>
      </c>
      <c r="AX54" s="9">
        <v>8</v>
      </c>
      <c r="AY54" s="9">
        <v>8</v>
      </c>
      <c r="AZ54" s="9">
        <v>8</v>
      </c>
      <c r="BA54" s="9">
        <v>8</v>
      </c>
      <c r="BB54" s="9">
        <v>8</v>
      </c>
      <c r="BC54" s="9">
        <v>8</v>
      </c>
      <c r="BD54" s="9">
        <v>30</v>
      </c>
      <c r="BE54" s="9">
        <v>350</v>
      </c>
      <c r="BF54" s="10">
        <f t="shared" si="9"/>
        <v>350000</v>
      </c>
      <c r="BG54" s="70"/>
      <c r="BH54" s="16">
        <f t="shared" si="10"/>
        <v>350000</v>
      </c>
    </row>
    <row r="55" spans="2:60" ht="13.5" customHeight="1" x14ac:dyDescent="0.15">
      <c r="B55" s="6">
        <v>5.3</v>
      </c>
      <c r="C55" s="7" t="s">
        <v>379</v>
      </c>
      <c r="D55" s="8" t="s">
        <v>143</v>
      </c>
      <c r="E55" s="7" t="s">
        <v>81</v>
      </c>
      <c r="F55" s="9" t="s">
        <v>55</v>
      </c>
      <c r="G55" s="9">
        <v>200</v>
      </c>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c r="BC55" s="9"/>
      <c r="BD55" s="9"/>
      <c r="BE55" s="9">
        <v>300</v>
      </c>
      <c r="BF55" s="10">
        <f t="shared" si="9"/>
        <v>60000</v>
      </c>
      <c r="BG55" s="70"/>
      <c r="BH55" s="16">
        <f t="shared" si="10"/>
        <v>60000</v>
      </c>
    </row>
    <row r="56" spans="2:60" ht="13.5" customHeight="1" x14ac:dyDescent="0.15">
      <c r="B56" s="6">
        <v>5.4</v>
      </c>
      <c r="C56" s="7" t="s">
        <v>144</v>
      </c>
      <c r="D56" s="7" t="s">
        <v>81</v>
      </c>
      <c r="E56" s="7" t="s">
        <v>81</v>
      </c>
      <c r="F56" s="9" t="s">
        <v>55</v>
      </c>
      <c r="G56" s="9">
        <v>1200</v>
      </c>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v>5</v>
      </c>
      <c r="BF56" s="10">
        <f t="shared" si="9"/>
        <v>6000</v>
      </c>
      <c r="BG56" s="70"/>
      <c r="BH56" s="16">
        <f t="shared" si="10"/>
        <v>6000</v>
      </c>
    </row>
    <row r="57" spans="2:60" ht="13.5" customHeight="1" x14ac:dyDescent="0.15">
      <c r="B57" s="6">
        <v>5.5</v>
      </c>
      <c r="C57" s="7" t="s">
        <v>145</v>
      </c>
      <c r="D57" s="7" t="s">
        <v>81</v>
      </c>
      <c r="E57" s="7" t="s">
        <v>81</v>
      </c>
      <c r="F57" s="9" t="s">
        <v>55</v>
      </c>
      <c r="G57" s="9">
        <v>8500</v>
      </c>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v>1</v>
      </c>
      <c r="BF57" s="10">
        <f t="shared" si="9"/>
        <v>8500</v>
      </c>
      <c r="BG57" s="70"/>
      <c r="BH57" s="16">
        <f t="shared" si="10"/>
        <v>8500</v>
      </c>
    </row>
    <row r="58" spans="2:60" ht="13.5" customHeight="1" x14ac:dyDescent="0.15">
      <c r="B58" s="6">
        <v>5.6</v>
      </c>
      <c r="C58" s="7" t="s">
        <v>146</v>
      </c>
      <c r="D58" s="7"/>
      <c r="E58" s="7" t="s">
        <v>81</v>
      </c>
      <c r="F58" s="9" t="s">
        <v>55</v>
      </c>
      <c r="G58" s="23">
        <v>6500</v>
      </c>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v>8</v>
      </c>
      <c r="BF58" s="10">
        <f t="shared" si="9"/>
        <v>52000</v>
      </c>
      <c r="BG58" s="70"/>
      <c r="BH58" s="16">
        <f t="shared" si="10"/>
        <v>52000</v>
      </c>
    </row>
    <row r="59" spans="2:60" ht="13.5" customHeight="1" x14ac:dyDescent="0.15">
      <c r="B59" s="6">
        <v>5.7</v>
      </c>
      <c r="C59" s="7" t="s">
        <v>364</v>
      </c>
      <c r="D59" s="7"/>
      <c r="E59" s="7"/>
      <c r="F59" s="9" t="s">
        <v>55</v>
      </c>
      <c r="G59" s="9">
        <v>4200</v>
      </c>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v>1</v>
      </c>
      <c r="BF59" s="10">
        <f t="shared" si="9"/>
        <v>4200</v>
      </c>
      <c r="BG59" s="70"/>
      <c r="BH59" s="16">
        <f t="shared" si="10"/>
        <v>4200</v>
      </c>
    </row>
    <row r="60" spans="2:60" ht="13.5" customHeight="1" x14ac:dyDescent="0.15">
      <c r="B60" s="6">
        <v>5.8</v>
      </c>
      <c r="C60" s="7" t="s">
        <v>365</v>
      </c>
      <c r="D60" s="7"/>
      <c r="E60" s="7"/>
      <c r="F60" s="9" t="s">
        <v>330</v>
      </c>
      <c r="G60" s="9">
        <v>60</v>
      </c>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v>200</v>
      </c>
      <c r="BF60" s="10">
        <f t="shared" si="9"/>
        <v>12000</v>
      </c>
      <c r="BG60" s="70"/>
      <c r="BH60" s="16">
        <f t="shared" si="10"/>
        <v>12000</v>
      </c>
    </row>
    <row r="61" spans="2:60" ht="13.5" customHeight="1" x14ac:dyDescent="0.15">
      <c r="B61" s="6">
        <v>5.9</v>
      </c>
      <c r="C61" s="7" t="s">
        <v>147</v>
      </c>
      <c r="D61" s="7" t="s">
        <v>148</v>
      </c>
      <c r="E61" s="7" t="s">
        <v>359</v>
      </c>
      <c r="F61" s="87" t="s">
        <v>467</v>
      </c>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c r="AN61" s="88"/>
      <c r="AO61" s="88"/>
      <c r="AP61" s="88"/>
      <c r="AQ61" s="88"/>
      <c r="AR61" s="88"/>
      <c r="AS61" s="88"/>
      <c r="AT61" s="88"/>
      <c r="AU61" s="88"/>
      <c r="AV61" s="88"/>
      <c r="AW61" s="88"/>
      <c r="AX61" s="88"/>
      <c r="AY61" s="88"/>
      <c r="AZ61" s="88"/>
      <c r="BA61" s="88"/>
      <c r="BB61" s="88"/>
      <c r="BC61" s="88"/>
      <c r="BD61" s="88"/>
      <c r="BE61" s="88"/>
      <c r="BF61" s="88"/>
      <c r="BG61" s="88"/>
      <c r="BH61" s="89"/>
    </row>
    <row r="62" spans="2:60" ht="13.5" customHeight="1" x14ac:dyDescent="0.15">
      <c r="B62" s="73">
        <v>5.0999999999999996</v>
      </c>
      <c r="C62" s="7" t="s">
        <v>149</v>
      </c>
      <c r="D62" s="7" t="s">
        <v>81</v>
      </c>
      <c r="E62" s="7" t="s">
        <v>81</v>
      </c>
      <c r="F62" s="87"/>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9"/>
    </row>
    <row r="63" spans="2:60" ht="130" x14ac:dyDescent="0.15">
      <c r="B63" s="6">
        <v>5.1100000000000003</v>
      </c>
      <c r="C63" s="14" t="s">
        <v>150</v>
      </c>
      <c r="D63" s="7" t="s">
        <v>151</v>
      </c>
      <c r="E63" s="7" t="s">
        <v>81</v>
      </c>
      <c r="F63" s="9" t="s">
        <v>55</v>
      </c>
      <c r="G63" s="9">
        <v>150000</v>
      </c>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v>1</v>
      </c>
      <c r="BF63" s="10">
        <f t="shared" si="9"/>
        <v>150000</v>
      </c>
      <c r="BG63" s="70"/>
      <c r="BH63" s="16">
        <f t="shared" si="10"/>
        <v>150000</v>
      </c>
    </row>
    <row r="64" spans="2:60" ht="117" x14ac:dyDescent="0.15">
      <c r="B64" s="6">
        <v>5.12</v>
      </c>
      <c r="C64" s="14" t="s">
        <v>152</v>
      </c>
      <c r="D64" s="7" t="s">
        <v>153</v>
      </c>
      <c r="E64" s="7"/>
      <c r="F64" s="9" t="s">
        <v>55</v>
      </c>
      <c r="G64" s="9">
        <v>5500</v>
      </c>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v>3</v>
      </c>
      <c r="BF64" s="10">
        <f t="shared" si="9"/>
        <v>16500</v>
      </c>
      <c r="BG64" s="70"/>
      <c r="BH64" s="16">
        <f t="shared" si="10"/>
        <v>16500</v>
      </c>
    </row>
    <row r="65" spans="2:60" ht="37.5" customHeight="1" x14ac:dyDescent="0.15">
      <c r="B65" s="6">
        <v>5.13</v>
      </c>
      <c r="C65" s="7" t="s">
        <v>154</v>
      </c>
      <c r="D65" s="7" t="s">
        <v>155</v>
      </c>
      <c r="E65" s="7"/>
      <c r="F65" s="9" t="s">
        <v>55</v>
      </c>
      <c r="G65" s="9">
        <v>150</v>
      </c>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9"/>
      <c r="BC65" s="9"/>
      <c r="BD65" s="9"/>
      <c r="BE65" s="9">
        <v>100</v>
      </c>
      <c r="BF65" s="10">
        <f t="shared" si="9"/>
        <v>15000</v>
      </c>
      <c r="BG65" s="70"/>
      <c r="BH65" s="16">
        <f t="shared" ref="BH65:BH66" si="11">BF65*(100-BG65)%</f>
        <v>15000</v>
      </c>
    </row>
    <row r="66" spans="2:60" ht="117" x14ac:dyDescent="0.15">
      <c r="B66" s="6">
        <v>5.14</v>
      </c>
      <c r="C66" s="7" t="s">
        <v>161</v>
      </c>
      <c r="D66" s="22" t="s">
        <v>162</v>
      </c>
      <c r="E66" s="7"/>
      <c r="F66" s="9" t="s">
        <v>55</v>
      </c>
      <c r="G66" s="9">
        <v>38000</v>
      </c>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v>1</v>
      </c>
      <c r="BF66" s="10">
        <f t="shared" si="9"/>
        <v>38000</v>
      </c>
      <c r="BG66" s="70"/>
      <c r="BH66" s="16">
        <f t="shared" si="11"/>
        <v>38000</v>
      </c>
    </row>
    <row r="67" spans="2:60" ht="13.5" customHeight="1" x14ac:dyDescent="0.15">
      <c r="B67" s="3"/>
      <c r="C67" s="94" t="s">
        <v>163</v>
      </c>
      <c r="D67" s="95"/>
      <c r="E67" s="95"/>
      <c r="F67" s="95"/>
      <c r="G67" s="95"/>
      <c r="H67" s="95"/>
      <c r="I67" s="95"/>
      <c r="J67" s="95"/>
      <c r="K67" s="95"/>
      <c r="L67" s="95"/>
      <c r="M67" s="95"/>
      <c r="N67" s="95"/>
      <c r="O67" s="95"/>
      <c r="P67" s="95"/>
      <c r="Q67" s="95"/>
      <c r="R67" s="95"/>
      <c r="S67" s="95"/>
      <c r="T67" s="95"/>
      <c r="U67" s="95"/>
      <c r="V67" s="95"/>
      <c r="W67" s="95"/>
      <c r="X67" s="95"/>
      <c r="Y67" s="95"/>
      <c r="Z67" s="95"/>
      <c r="AA67" s="95"/>
      <c r="AB67" s="95"/>
      <c r="AC67" s="95"/>
      <c r="AD67" s="95"/>
      <c r="AE67" s="95"/>
      <c r="AF67" s="95"/>
      <c r="AG67" s="95"/>
      <c r="AH67" s="95"/>
      <c r="AI67" s="95"/>
      <c r="AJ67" s="95"/>
      <c r="AK67" s="95"/>
      <c r="AL67" s="95"/>
      <c r="AM67" s="95"/>
      <c r="AN67" s="95"/>
      <c r="AO67" s="95"/>
      <c r="AP67" s="95"/>
      <c r="AQ67" s="95"/>
      <c r="AR67" s="95"/>
      <c r="AS67" s="95"/>
      <c r="AT67" s="95"/>
      <c r="AU67" s="95"/>
      <c r="AV67" s="95"/>
      <c r="AW67" s="95"/>
      <c r="AX67" s="95"/>
      <c r="AY67" s="95"/>
      <c r="AZ67" s="95"/>
      <c r="BA67" s="95"/>
      <c r="BB67" s="95"/>
      <c r="BC67" s="95"/>
      <c r="BD67" s="95"/>
      <c r="BE67" s="95"/>
      <c r="BF67" s="95"/>
      <c r="BG67" s="95"/>
      <c r="BH67" s="96"/>
    </row>
    <row r="68" spans="2:60" ht="182" x14ac:dyDescent="0.15">
      <c r="B68" s="6">
        <v>6.1</v>
      </c>
      <c r="C68" s="24" t="s">
        <v>164</v>
      </c>
      <c r="D68" s="24" t="s">
        <v>165</v>
      </c>
      <c r="E68" s="8" t="s">
        <v>166</v>
      </c>
      <c r="F68" s="9" t="s">
        <v>55</v>
      </c>
      <c r="G68" s="9">
        <v>500</v>
      </c>
      <c r="H68" s="9">
        <v>6</v>
      </c>
      <c r="I68" s="9">
        <v>4</v>
      </c>
      <c r="J68" s="9">
        <v>6</v>
      </c>
      <c r="K68" s="9">
        <v>5</v>
      </c>
      <c r="L68" s="9">
        <v>7</v>
      </c>
      <c r="M68" s="9">
        <v>7</v>
      </c>
      <c r="N68" s="9">
        <v>7</v>
      </c>
      <c r="O68" s="9">
        <v>6</v>
      </c>
      <c r="P68" s="9">
        <v>5</v>
      </c>
      <c r="Q68" s="9">
        <v>5</v>
      </c>
      <c r="R68" s="9">
        <v>7</v>
      </c>
      <c r="S68" s="9">
        <v>7</v>
      </c>
      <c r="T68" s="9">
        <v>7</v>
      </c>
      <c r="U68" s="9">
        <v>7</v>
      </c>
      <c r="V68" s="9">
        <v>7</v>
      </c>
      <c r="W68" s="9">
        <v>5</v>
      </c>
      <c r="X68" s="9">
        <v>5</v>
      </c>
      <c r="Y68" s="9">
        <v>6</v>
      </c>
      <c r="Z68" s="9">
        <v>5</v>
      </c>
      <c r="AA68" s="9">
        <v>5</v>
      </c>
      <c r="AB68" s="9">
        <v>6</v>
      </c>
      <c r="AC68" s="9">
        <v>6</v>
      </c>
      <c r="AD68" s="9">
        <v>6</v>
      </c>
      <c r="AE68" s="9">
        <v>6</v>
      </c>
      <c r="AF68" s="9">
        <v>6</v>
      </c>
      <c r="AG68" s="9">
        <v>8</v>
      </c>
      <c r="AH68" s="9">
        <v>3</v>
      </c>
      <c r="AI68" s="9">
        <v>8</v>
      </c>
      <c r="AJ68" s="9">
        <v>4</v>
      </c>
      <c r="AK68" s="9"/>
      <c r="AL68" s="9">
        <v>4</v>
      </c>
      <c r="AM68" s="9">
        <v>8</v>
      </c>
      <c r="AN68" s="9">
        <v>4</v>
      </c>
      <c r="AO68" s="9">
        <v>6</v>
      </c>
      <c r="AP68" s="9">
        <v>8</v>
      </c>
      <c r="AQ68" s="9">
        <v>7</v>
      </c>
      <c r="AR68" s="9">
        <v>8</v>
      </c>
      <c r="AS68" s="9">
        <v>6</v>
      </c>
      <c r="AT68" s="9">
        <v>5</v>
      </c>
      <c r="AU68" s="9">
        <v>5</v>
      </c>
      <c r="AV68" s="9">
        <v>20</v>
      </c>
      <c r="AW68" s="9">
        <v>5</v>
      </c>
      <c r="AX68" s="9">
        <v>8</v>
      </c>
      <c r="AY68" s="9">
        <v>8</v>
      </c>
      <c r="AZ68" s="9">
        <v>8</v>
      </c>
      <c r="BA68" s="9">
        <v>8</v>
      </c>
      <c r="BB68" s="9">
        <v>8</v>
      </c>
      <c r="BC68" s="9">
        <v>8</v>
      </c>
      <c r="BD68" s="9">
        <v>45</v>
      </c>
      <c r="BE68" s="9">
        <v>150</v>
      </c>
      <c r="BF68" s="10">
        <f t="shared" ref="BF68:BF104" si="12">BE68*G68</f>
        <v>75000</v>
      </c>
      <c r="BG68" s="70"/>
      <c r="BH68" s="16">
        <f t="shared" ref="BH68:BH73" si="13">BF68*(100-BG68)%</f>
        <v>75000</v>
      </c>
    </row>
    <row r="69" spans="2:60" ht="182" x14ac:dyDescent="0.15">
      <c r="B69" s="6">
        <v>6.2</v>
      </c>
      <c r="C69" s="7" t="s">
        <v>167</v>
      </c>
      <c r="D69" s="7" t="s">
        <v>165</v>
      </c>
      <c r="E69" s="7" t="s">
        <v>166</v>
      </c>
      <c r="F69" s="9" t="s">
        <v>55</v>
      </c>
      <c r="G69" s="9">
        <v>700</v>
      </c>
      <c r="H69" s="9"/>
      <c r="I69" s="9">
        <v>4</v>
      </c>
      <c r="J69" s="9"/>
      <c r="K69" s="9"/>
      <c r="L69" s="9"/>
      <c r="M69" s="9"/>
      <c r="N69" s="9"/>
      <c r="O69" s="9"/>
      <c r="P69" s="9"/>
      <c r="Q69" s="9"/>
      <c r="R69" s="9"/>
      <c r="S69" s="9"/>
      <c r="T69" s="9"/>
      <c r="U69" s="9"/>
      <c r="V69" s="9"/>
      <c r="W69" s="9"/>
      <c r="X69" s="9"/>
      <c r="Y69" s="9"/>
      <c r="Z69" s="9"/>
      <c r="AA69" s="9"/>
      <c r="AB69" s="9"/>
      <c r="AC69" s="9"/>
      <c r="AD69" s="9"/>
      <c r="AE69" s="9"/>
      <c r="AF69" s="9"/>
      <c r="AG69" s="9"/>
      <c r="AH69" s="9"/>
      <c r="AI69" s="9">
        <v>7</v>
      </c>
      <c r="AJ69" s="9">
        <v>2</v>
      </c>
      <c r="AK69" s="9">
        <v>3</v>
      </c>
      <c r="AL69" s="9"/>
      <c r="AM69" s="9">
        <v>8</v>
      </c>
      <c r="AN69" s="9">
        <v>4</v>
      </c>
      <c r="AO69" s="9"/>
      <c r="AP69" s="9"/>
      <c r="AQ69" s="9"/>
      <c r="AR69" s="9"/>
      <c r="AS69" s="9"/>
      <c r="AT69" s="9">
        <v>5</v>
      </c>
      <c r="AU69" s="9">
        <v>5</v>
      </c>
      <c r="AV69" s="9">
        <v>4</v>
      </c>
      <c r="AW69" s="9">
        <v>5</v>
      </c>
      <c r="AX69" s="9"/>
      <c r="AY69" s="9"/>
      <c r="AZ69" s="9"/>
      <c r="BA69" s="9"/>
      <c r="BB69" s="9"/>
      <c r="BC69" s="9"/>
      <c r="BD69" s="9"/>
      <c r="BE69" s="9">
        <v>250</v>
      </c>
      <c r="BF69" s="10">
        <f t="shared" si="12"/>
        <v>175000</v>
      </c>
      <c r="BG69" s="70"/>
      <c r="BH69" s="16">
        <f t="shared" si="13"/>
        <v>175000</v>
      </c>
    </row>
    <row r="70" spans="2:60" ht="13.5" customHeight="1" x14ac:dyDescent="0.15">
      <c r="B70" s="6">
        <v>6.3</v>
      </c>
      <c r="C70" s="7" t="s">
        <v>168</v>
      </c>
      <c r="D70" s="7" t="s">
        <v>81</v>
      </c>
      <c r="E70" s="7"/>
      <c r="F70" s="9" t="s">
        <v>55</v>
      </c>
      <c r="G70" s="9">
        <v>35</v>
      </c>
      <c r="H70" s="9"/>
      <c r="I70" s="9"/>
      <c r="J70" s="9"/>
      <c r="K70" s="9"/>
      <c r="L70" s="9"/>
      <c r="M70" s="9"/>
      <c r="N70" s="9"/>
      <c r="O70" s="9"/>
      <c r="P70" s="9"/>
      <c r="Q70" s="9"/>
      <c r="R70" s="9"/>
      <c r="S70" s="9"/>
      <c r="T70" s="9"/>
      <c r="U70" s="9"/>
      <c r="V70" s="9"/>
      <c r="W70" s="9"/>
      <c r="X70" s="9"/>
      <c r="Y70" s="9"/>
      <c r="Z70" s="9"/>
      <c r="AA70" s="9"/>
      <c r="AB70" s="9"/>
      <c r="AC70" s="9"/>
      <c r="AD70" s="9"/>
      <c r="AE70" s="9"/>
      <c r="AF70" s="9"/>
      <c r="AG70" s="9">
        <v>400</v>
      </c>
      <c r="AH70" s="9"/>
      <c r="AI70" s="9">
        <v>600</v>
      </c>
      <c r="AJ70" s="9"/>
      <c r="AK70" s="9"/>
      <c r="AL70" s="9"/>
      <c r="AM70" s="9"/>
      <c r="AN70" s="9"/>
      <c r="AO70" s="9"/>
      <c r="AP70" s="9"/>
      <c r="AQ70" s="9"/>
      <c r="AR70" s="9"/>
      <c r="AS70" s="9"/>
      <c r="AT70" s="9"/>
      <c r="AU70" s="9"/>
      <c r="AV70" s="9"/>
      <c r="AW70" s="9"/>
      <c r="AX70" s="9"/>
      <c r="AY70" s="9"/>
      <c r="AZ70" s="9"/>
      <c r="BA70" s="9"/>
      <c r="BB70" s="9"/>
      <c r="BC70" s="9"/>
      <c r="BD70" s="9"/>
      <c r="BE70" s="9">
        <v>1500</v>
      </c>
      <c r="BF70" s="10">
        <f t="shared" si="12"/>
        <v>52500</v>
      </c>
      <c r="BG70" s="70"/>
      <c r="BH70" s="16">
        <f t="shared" si="13"/>
        <v>52500</v>
      </c>
    </row>
    <row r="71" spans="2:60" ht="13.5" customHeight="1" x14ac:dyDescent="0.15">
      <c r="B71" s="6">
        <v>6.4</v>
      </c>
      <c r="C71" s="7" t="s">
        <v>427</v>
      </c>
      <c r="D71" s="7" t="s">
        <v>81</v>
      </c>
      <c r="E71" s="7"/>
      <c r="F71" s="9" t="s">
        <v>55</v>
      </c>
      <c r="G71" s="9">
        <v>45</v>
      </c>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9"/>
      <c r="BC71" s="9"/>
      <c r="BD71" s="9"/>
      <c r="BE71" s="9">
        <v>500</v>
      </c>
      <c r="BF71" s="10">
        <f t="shared" si="12"/>
        <v>22500</v>
      </c>
      <c r="BG71" s="70"/>
      <c r="BH71" s="16">
        <f t="shared" si="13"/>
        <v>22500</v>
      </c>
    </row>
    <row r="72" spans="2:60" ht="13.5" customHeight="1" x14ac:dyDescent="0.15">
      <c r="B72" s="6">
        <v>6.5</v>
      </c>
      <c r="C72" s="7" t="s">
        <v>169</v>
      </c>
      <c r="D72" s="7" t="s">
        <v>170</v>
      </c>
      <c r="E72" s="7" t="s">
        <v>81</v>
      </c>
      <c r="F72" s="9" t="s">
        <v>171</v>
      </c>
      <c r="G72" s="9">
        <v>16</v>
      </c>
      <c r="H72" s="9">
        <v>30</v>
      </c>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9"/>
      <c r="BC72" s="9"/>
      <c r="BD72" s="9"/>
      <c r="BE72" s="9">
        <v>500</v>
      </c>
      <c r="BF72" s="10">
        <f t="shared" si="12"/>
        <v>8000</v>
      </c>
      <c r="BG72" s="70"/>
      <c r="BH72" s="16">
        <f t="shared" si="13"/>
        <v>8000</v>
      </c>
    </row>
    <row r="73" spans="2:60" ht="13.5" customHeight="1" x14ac:dyDescent="0.15">
      <c r="B73" s="6">
        <v>6.6</v>
      </c>
      <c r="C73" s="7" t="s">
        <v>172</v>
      </c>
      <c r="D73" s="7" t="s">
        <v>170</v>
      </c>
      <c r="E73" s="7"/>
      <c r="F73" s="9" t="s">
        <v>171</v>
      </c>
      <c r="G73" s="9">
        <v>22</v>
      </c>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c r="BD73" s="9"/>
      <c r="BE73" s="9">
        <v>500</v>
      </c>
      <c r="BF73" s="10">
        <f t="shared" si="12"/>
        <v>11000</v>
      </c>
      <c r="BG73" s="70"/>
      <c r="BH73" s="16">
        <f t="shared" si="13"/>
        <v>11000</v>
      </c>
    </row>
    <row r="74" spans="2:60" ht="13.5" customHeight="1" x14ac:dyDescent="0.15">
      <c r="B74" s="6">
        <v>6.7</v>
      </c>
      <c r="C74" s="7" t="s">
        <v>173</v>
      </c>
      <c r="D74" s="7" t="s">
        <v>174</v>
      </c>
      <c r="E74" s="7"/>
      <c r="F74" s="9" t="s">
        <v>171</v>
      </c>
      <c r="G74" s="9">
        <v>12</v>
      </c>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9"/>
      <c r="BC74" s="9"/>
      <c r="BD74" s="9"/>
      <c r="BE74" s="9">
        <v>1000</v>
      </c>
      <c r="BF74" s="10">
        <f t="shared" si="12"/>
        <v>12000</v>
      </c>
      <c r="BG74" s="70"/>
      <c r="BH74" s="16">
        <f t="shared" ref="BH74:BH87" si="14">BF74*(100-BG74)%</f>
        <v>12000</v>
      </c>
    </row>
    <row r="75" spans="2:60" ht="13.5" customHeight="1" x14ac:dyDescent="0.15">
      <c r="B75" s="6">
        <v>6.8</v>
      </c>
      <c r="C75" s="7" t="s">
        <v>175</v>
      </c>
      <c r="D75" s="7" t="s">
        <v>81</v>
      </c>
      <c r="E75" s="7" t="s">
        <v>81</v>
      </c>
      <c r="F75" s="9" t="s">
        <v>171</v>
      </c>
      <c r="G75" s="9">
        <v>16</v>
      </c>
      <c r="H75" s="9"/>
      <c r="I75" s="9"/>
      <c r="J75" s="9"/>
      <c r="K75" s="9"/>
      <c r="L75" s="9"/>
      <c r="M75" s="9"/>
      <c r="N75" s="9"/>
      <c r="O75" s="9"/>
      <c r="P75" s="9"/>
      <c r="Q75" s="9"/>
      <c r="R75" s="9"/>
      <c r="S75" s="9"/>
      <c r="T75" s="9"/>
      <c r="U75" s="9"/>
      <c r="V75" s="9"/>
      <c r="W75" s="9"/>
      <c r="X75" s="9"/>
      <c r="Y75" s="9"/>
      <c r="Z75" s="9"/>
      <c r="AA75" s="9"/>
      <c r="AB75" s="9"/>
      <c r="AC75" s="9"/>
      <c r="AD75" s="9"/>
      <c r="AE75" s="9"/>
      <c r="AF75" s="9"/>
      <c r="AG75" s="9">
        <v>400</v>
      </c>
      <c r="AH75" s="9"/>
      <c r="AI75" s="9">
        <v>600</v>
      </c>
      <c r="AJ75" s="9">
        <v>50</v>
      </c>
      <c r="AK75" s="9"/>
      <c r="AL75" s="9"/>
      <c r="AM75" s="9"/>
      <c r="AN75" s="9"/>
      <c r="AO75" s="9"/>
      <c r="AP75" s="9"/>
      <c r="AQ75" s="9"/>
      <c r="AR75" s="9"/>
      <c r="AS75" s="9"/>
      <c r="AT75" s="9"/>
      <c r="AU75" s="9"/>
      <c r="AV75" s="9"/>
      <c r="AW75" s="9"/>
      <c r="AX75" s="9"/>
      <c r="AY75" s="9"/>
      <c r="AZ75" s="9"/>
      <c r="BA75" s="9"/>
      <c r="BB75" s="9"/>
      <c r="BC75" s="9"/>
      <c r="BD75" s="9"/>
      <c r="BE75" s="9">
        <v>500</v>
      </c>
      <c r="BF75" s="10">
        <f t="shared" si="12"/>
        <v>8000</v>
      </c>
      <c r="BG75" s="70"/>
      <c r="BH75" s="16">
        <f t="shared" si="14"/>
        <v>8000</v>
      </c>
    </row>
    <row r="76" spans="2:60" ht="13.5" customHeight="1" x14ac:dyDescent="0.15">
      <c r="B76" s="6">
        <v>6.9</v>
      </c>
      <c r="C76" s="7" t="s">
        <v>176</v>
      </c>
      <c r="D76" s="7"/>
      <c r="E76" s="7"/>
      <c r="F76" s="9" t="s">
        <v>171</v>
      </c>
      <c r="G76" s="9">
        <v>22</v>
      </c>
      <c r="H76" s="9"/>
      <c r="I76" s="9">
        <v>40</v>
      </c>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9"/>
      <c r="BC76" s="9"/>
      <c r="BD76" s="9"/>
      <c r="BE76" s="9">
        <v>1000</v>
      </c>
      <c r="BF76" s="10">
        <f t="shared" si="12"/>
        <v>22000</v>
      </c>
      <c r="BG76" s="70"/>
      <c r="BH76" s="16">
        <f t="shared" si="14"/>
        <v>22000</v>
      </c>
    </row>
    <row r="77" spans="2:60" ht="13.5" customHeight="1" x14ac:dyDescent="0.15">
      <c r="B77" s="6">
        <v>6.1</v>
      </c>
      <c r="C77" s="7" t="s">
        <v>177</v>
      </c>
      <c r="D77" s="7" t="s">
        <v>81</v>
      </c>
      <c r="E77" s="7" t="s">
        <v>81</v>
      </c>
      <c r="F77" s="9" t="s">
        <v>171</v>
      </c>
      <c r="G77" s="9">
        <v>35</v>
      </c>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v>150</v>
      </c>
      <c r="AV77" s="9"/>
      <c r="AW77" s="9"/>
      <c r="AX77" s="9"/>
      <c r="AY77" s="9"/>
      <c r="AZ77" s="9"/>
      <c r="BA77" s="9"/>
      <c r="BB77" s="9"/>
      <c r="BC77" s="9"/>
      <c r="BD77" s="9"/>
      <c r="BE77" s="9">
        <v>500</v>
      </c>
      <c r="BF77" s="10">
        <f t="shared" si="12"/>
        <v>17500</v>
      </c>
      <c r="BG77" s="70"/>
      <c r="BH77" s="16">
        <f t="shared" si="14"/>
        <v>17500</v>
      </c>
    </row>
    <row r="78" spans="2:60" ht="13.5" customHeight="1" x14ac:dyDescent="0.15">
      <c r="B78" s="6">
        <v>6.11</v>
      </c>
      <c r="C78" s="7" t="s">
        <v>178</v>
      </c>
      <c r="D78" s="7" t="s">
        <v>81</v>
      </c>
      <c r="E78" s="7" t="s">
        <v>179</v>
      </c>
      <c r="F78" s="9" t="s">
        <v>55</v>
      </c>
      <c r="G78" s="9">
        <v>50</v>
      </c>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v>10</v>
      </c>
      <c r="BF78" s="10">
        <f t="shared" si="12"/>
        <v>500</v>
      </c>
      <c r="BG78" s="70"/>
      <c r="BH78" s="16">
        <f t="shared" si="14"/>
        <v>500</v>
      </c>
    </row>
    <row r="79" spans="2:60" ht="104" x14ac:dyDescent="0.15">
      <c r="B79" s="6">
        <v>6.12</v>
      </c>
      <c r="C79" s="24" t="s">
        <v>180</v>
      </c>
      <c r="D79" s="8" t="s">
        <v>181</v>
      </c>
      <c r="E79" s="7" t="s">
        <v>182</v>
      </c>
      <c r="F79" s="9" t="s">
        <v>55</v>
      </c>
      <c r="G79" s="9">
        <v>350</v>
      </c>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9"/>
      <c r="BC79" s="9"/>
      <c r="BD79" s="9"/>
      <c r="BE79" s="9">
        <v>8</v>
      </c>
      <c r="BF79" s="10">
        <f t="shared" si="12"/>
        <v>2800</v>
      </c>
      <c r="BG79" s="70"/>
      <c r="BH79" s="16">
        <f t="shared" si="14"/>
        <v>2800</v>
      </c>
    </row>
    <row r="80" spans="2:60" ht="65" x14ac:dyDescent="0.15">
      <c r="B80" s="25">
        <v>6.13</v>
      </c>
      <c r="C80" s="26" t="s">
        <v>183</v>
      </c>
      <c r="D80" s="27" t="s">
        <v>81</v>
      </c>
      <c r="E80" s="7" t="s">
        <v>184</v>
      </c>
      <c r="F80" s="9" t="s">
        <v>55</v>
      </c>
      <c r="G80" s="9">
        <v>70</v>
      </c>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c r="BB80" s="9"/>
      <c r="BC80" s="9"/>
      <c r="BD80" s="9"/>
      <c r="BE80" s="9">
        <v>10</v>
      </c>
      <c r="BF80" s="10">
        <f t="shared" si="12"/>
        <v>700</v>
      </c>
      <c r="BG80" s="70"/>
      <c r="BH80" s="16">
        <f t="shared" si="14"/>
        <v>700</v>
      </c>
    </row>
    <row r="81" spans="2:60" ht="65" x14ac:dyDescent="0.15">
      <c r="B81" s="25">
        <v>6.14</v>
      </c>
      <c r="C81" s="26" t="s">
        <v>185</v>
      </c>
      <c r="D81" s="27" t="s">
        <v>81</v>
      </c>
      <c r="E81" s="7" t="s">
        <v>186</v>
      </c>
      <c r="F81" s="9" t="s">
        <v>55</v>
      </c>
      <c r="G81" s="9">
        <v>70</v>
      </c>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c r="BA81" s="9"/>
      <c r="BB81" s="9"/>
      <c r="BC81" s="9"/>
      <c r="BD81" s="9"/>
      <c r="BE81" s="9">
        <v>10</v>
      </c>
      <c r="BF81" s="10">
        <f t="shared" si="12"/>
        <v>700</v>
      </c>
      <c r="BG81" s="70"/>
      <c r="BH81" s="16">
        <f t="shared" si="14"/>
        <v>700</v>
      </c>
    </row>
    <row r="82" spans="2:60" ht="13.5" customHeight="1" x14ac:dyDescent="0.15">
      <c r="B82" s="25">
        <v>6.15</v>
      </c>
      <c r="C82" s="26" t="s">
        <v>187</v>
      </c>
      <c r="D82" s="27" t="s">
        <v>81</v>
      </c>
      <c r="E82" s="7"/>
      <c r="F82" s="9" t="s">
        <v>451</v>
      </c>
      <c r="G82" s="9">
        <v>1200</v>
      </c>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v>3</v>
      </c>
      <c r="BF82" s="10">
        <f t="shared" si="12"/>
        <v>3600</v>
      </c>
      <c r="BG82" s="70"/>
      <c r="BH82" s="16">
        <f t="shared" si="14"/>
        <v>3600</v>
      </c>
    </row>
    <row r="83" spans="2:60" ht="53.25" customHeight="1" x14ac:dyDescent="0.15">
      <c r="B83" s="6">
        <v>6.16</v>
      </c>
      <c r="C83" s="28" t="s">
        <v>188</v>
      </c>
      <c r="D83" s="7" t="s">
        <v>189</v>
      </c>
      <c r="E83" s="7"/>
      <c r="F83" s="9" t="s">
        <v>171</v>
      </c>
      <c r="G83" s="9">
        <v>350</v>
      </c>
      <c r="H83" s="9"/>
      <c r="I83" s="9">
        <v>40</v>
      </c>
      <c r="J83" s="9"/>
      <c r="K83" s="9"/>
      <c r="L83" s="9"/>
      <c r="M83" s="9"/>
      <c r="N83" s="9"/>
      <c r="O83" s="9"/>
      <c r="P83" s="9"/>
      <c r="Q83" s="9"/>
      <c r="R83" s="9"/>
      <c r="S83" s="9"/>
      <c r="T83" s="9"/>
      <c r="U83" s="9"/>
      <c r="V83" s="9">
        <v>10</v>
      </c>
      <c r="W83" s="9"/>
      <c r="X83" s="9"/>
      <c r="Y83" s="9"/>
      <c r="Z83" s="9"/>
      <c r="AA83" s="9"/>
      <c r="AB83" s="9"/>
      <c r="AC83" s="9"/>
      <c r="AD83" s="9"/>
      <c r="AE83" s="9"/>
      <c r="AF83" s="9"/>
      <c r="AG83" s="9">
        <v>400</v>
      </c>
      <c r="AH83" s="9"/>
      <c r="AI83" s="9">
        <v>600</v>
      </c>
      <c r="AJ83" s="9">
        <v>50</v>
      </c>
      <c r="AK83" s="9"/>
      <c r="AL83" s="9"/>
      <c r="AM83" s="9"/>
      <c r="AN83" s="9"/>
      <c r="AO83" s="9"/>
      <c r="AP83" s="9"/>
      <c r="AQ83" s="9"/>
      <c r="AR83" s="9"/>
      <c r="AS83" s="9"/>
      <c r="AT83" s="9"/>
      <c r="AU83" s="9">
        <v>150</v>
      </c>
      <c r="AV83" s="9"/>
      <c r="AW83" s="9"/>
      <c r="AX83" s="9"/>
      <c r="AY83" s="9"/>
      <c r="AZ83" s="9"/>
      <c r="BA83" s="9"/>
      <c r="BB83" s="9"/>
      <c r="BC83" s="9"/>
      <c r="BD83" s="9"/>
      <c r="BE83" s="9">
        <v>1500</v>
      </c>
      <c r="BF83" s="10">
        <f t="shared" si="12"/>
        <v>525000</v>
      </c>
      <c r="BG83" s="70"/>
      <c r="BH83" s="16">
        <f t="shared" si="14"/>
        <v>525000</v>
      </c>
    </row>
    <row r="84" spans="2:60" ht="13.5" customHeight="1" x14ac:dyDescent="0.15">
      <c r="B84" s="6">
        <v>6.17</v>
      </c>
      <c r="C84" s="7" t="s">
        <v>190</v>
      </c>
      <c r="D84" s="7" t="s">
        <v>81</v>
      </c>
      <c r="E84" s="7" t="s">
        <v>81</v>
      </c>
      <c r="F84" s="9" t="s">
        <v>55</v>
      </c>
      <c r="G84" s="9">
        <v>1200</v>
      </c>
      <c r="H84" s="9"/>
      <c r="I84" s="9">
        <v>2</v>
      </c>
      <c r="J84" s="9"/>
      <c r="K84" s="9"/>
      <c r="L84" s="9"/>
      <c r="M84" s="9"/>
      <c r="N84" s="9"/>
      <c r="O84" s="9"/>
      <c r="P84" s="9"/>
      <c r="Q84" s="9"/>
      <c r="R84" s="9"/>
      <c r="S84" s="9"/>
      <c r="T84" s="9"/>
      <c r="U84" s="9"/>
      <c r="V84" s="9">
        <v>1</v>
      </c>
      <c r="W84" s="9"/>
      <c r="X84" s="9"/>
      <c r="Y84" s="9"/>
      <c r="Z84" s="9"/>
      <c r="AA84" s="9"/>
      <c r="AB84" s="9"/>
      <c r="AC84" s="9"/>
      <c r="AD84" s="9"/>
      <c r="AE84" s="9"/>
      <c r="AF84" s="9"/>
      <c r="AG84" s="9">
        <v>4</v>
      </c>
      <c r="AH84" s="9"/>
      <c r="AI84" s="9">
        <v>10</v>
      </c>
      <c r="AJ84" s="9">
        <v>2</v>
      </c>
      <c r="AK84" s="9"/>
      <c r="AL84" s="9"/>
      <c r="AM84" s="9"/>
      <c r="AN84" s="9"/>
      <c r="AO84" s="9"/>
      <c r="AP84" s="9"/>
      <c r="AQ84" s="9"/>
      <c r="AR84" s="9"/>
      <c r="AS84" s="9"/>
      <c r="AT84" s="9"/>
      <c r="AU84" s="9"/>
      <c r="AV84" s="9"/>
      <c r="AW84" s="9"/>
      <c r="AX84" s="9"/>
      <c r="AY84" s="9"/>
      <c r="AZ84" s="9"/>
      <c r="BA84" s="9"/>
      <c r="BB84" s="9"/>
      <c r="BC84" s="9"/>
      <c r="BD84" s="9"/>
      <c r="BE84" s="9">
        <v>5</v>
      </c>
      <c r="BF84" s="10">
        <f t="shared" si="12"/>
        <v>6000</v>
      </c>
      <c r="BG84" s="70"/>
      <c r="BH84" s="16">
        <f t="shared" si="14"/>
        <v>6000</v>
      </c>
    </row>
    <row r="85" spans="2:60" ht="13.5" customHeight="1" x14ac:dyDescent="0.15">
      <c r="B85" s="6">
        <v>6.18</v>
      </c>
      <c r="C85" s="7" t="s">
        <v>191</v>
      </c>
      <c r="D85" s="7"/>
      <c r="E85" s="7" t="s">
        <v>81</v>
      </c>
      <c r="F85" s="9" t="s">
        <v>55</v>
      </c>
      <c r="G85" s="9">
        <v>3500</v>
      </c>
      <c r="H85" s="9"/>
      <c r="I85" s="9"/>
      <c r="J85" s="9"/>
      <c r="K85" s="9"/>
      <c r="L85" s="9"/>
      <c r="M85" s="9"/>
      <c r="N85" s="9"/>
      <c r="O85" s="9"/>
      <c r="P85" s="9"/>
      <c r="Q85" s="9"/>
      <c r="R85" s="9"/>
      <c r="S85" s="9"/>
      <c r="T85" s="9"/>
      <c r="U85" s="9"/>
      <c r="V85" s="9"/>
      <c r="W85" s="9"/>
      <c r="X85" s="9"/>
      <c r="Y85" s="9"/>
      <c r="Z85" s="9"/>
      <c r="AA85" s="9"/>
      <c r="AB85" s="9"/>
      <c r="AC85" s="9"/>
      <c r="AD85" s="9"/>
      <c r="AE85" s="9"/>
      <c r="AF85" s="9"/>
      <c r="AG85" s="9">
        <v>10</v>
      </c>
      <c r="AH85" s="9"/>
      <c r="AI85" s="9">
        <v>20</v>
      </c>
      <c r="AJ85" s="9">
        <v>4</v>
      </c>
      <c r="AK85" s="9"/>
      <c r="AL85" s="9"/>
      <c r="AM85" s="9"/>
      <c r="AN85" s="9"/>
      <c r="AO85" s="9"/>
      <c r="AP85" s="9"/>
      <c r="AQ85" s="9"/>
      <c r="AR85" s="9"/>
      <c r="AS85" s="9"/>
      <c r="AT85" s="9"/>
      <c r="AU85" s="9"/>
      <c r="AV85" s="9"/>
      <c r="AW85" s="9"/>
      <c r="AX85" s="9"/>
      <c r="AY85" s="9"/>
      <c r="AZ85" s="9"/>
      <c r="BA85" s="9"/>
      <c r="BB85" s="9"/>
      <c r="BC85" s="9"/>
      <c r="BD85" s="9"/>
      <c r="BE85" s="9">
        <v>10</v>
      </c>
      <c r="BF85" s="10">
        <f t="shared" si="12"/>
        <v>35000</v>
      </c>
      <c r="BG85" s="70"/>
      <c r="BH85" s="16">
        <f t="shared" si="14"/>
        <v>35000</v>
      </c>
    </row>
    <row r="86" spans="2:60" ht="13.5" customHeight="1" x14ac:dyDescent="0.15">
      <c r="B86" s="6">
        <v>6.19</v>
      </c>
      <c r="C86" s="28" t="s">
        <v>380</v>
      </c>
      <c r="D86" s="29" t="s">
        <v>381</v>
      </c>
      <c r="E86" s="28" t="s">
        <v>81</v>
      </c>
      <c r="F86" s="9" t="s">
        <v>55</v>
      </c>
      <c r="G86" s="9">
        <v>12000</v>
      </c>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9"/>
      <c r="BC86" s="9"/>
      <c r="BD86" s="9"/>
      <c r="BE86" s="9">
        <v>2</v>
      </c>
      <c r="BF86" s="10">
        <f t="shared" si="12"/>
        <v>24000</v>
      </c>
      <c r="BG86" s="70"/>
      <c r="BH86" s="16">
        <f t="shared" si="14"/>
        <v>24000</v>
      </c>
    </row>
    <row r="87" spans="2:60" ht="13.5" customHeight="1" x14ac:dyDescent="0.15">
      <c r="B87" s="73">
        <v>6.2</v>
      </c>
      <c r="C87" s="30" t="s">
        <v>452</v>
      </c>
      <c r="D87" s="31" t="s">
        <v>453</v>
      </c>
      <c r="E87" s="30"/>
      <c r="F87" s="32" t="s">
        <v>171</v>
      </c>
      <c r="G87" s="32">
        <v>450</v>
      </c>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AT87" s="32"/>
      <c r="AU87" s="32"/>
      <c r="AV87" s="32"/>
      <c r="AW87" s="32"/>
      <c r="AX87" s="32"/>
      <c r="AY87" s="32"/>
      <c r="AZ87" s="32"/>
      <c r="BA87" s="32"/>
      <c r="BB87" s="32"/>
      <c r="BC87" s="32"/>
      <c r="BD87" s="32"/>
      <c r="BE87" s="32">
        <v>500</v>
      </c>
      <c r="BF87" s="10">
        <f t="shared" si="12"/>
        <v>225000</v>
      </c>
      <c r="BG87" s="70"/>
      <c r="BH87" s="16">
        <f t="shared" si="14"/>
        <v>225000</v>
      </c>
    </row>
    <row r="88" spans="2:60" ht="95.25" customHeight="1" x14ac:dyDescent="0.15">
      <c r="B88" s="25">
        <v>6.21</v>
      </c>
      <c r="C88" s="26" t="s">
        <v>192</v>
      </c>
      <c r="D88" s="26" t="s">
        <v>193</v>
      </c>
      <c r="E88" s="26" t="s">
        <v>194</v>
      </c>
      <c r="F88" s="33" t="s">
        <v>55</v>
      </c>
      <c r="G88" s="33">
        <v>16000</v>
      </c>
      <c r="H88" s="33"/>
      <c r="I88" s="33"/>
      <c r="J88" s="33"/>
      <c r="K88" s="33"/>
      <c r="L88" s="33"/>
      <c r="M88" s="33"/>
      <c r="N88" s="33"/>
      <c r="O88" s="33"/>
      <c r="P88" s="33"/>
      <c r="Q88" s="33"/>
      <c r="R88" s="33"/>
      <c r="S88" s="33"/>
      <c r="T88" s="33"/>
      <c r="U88" s="33"/>
      <c r="V88" s="33"/>
      <c r="W88" s="33"/>
      <c r="X88" s="33"/>
      <c r="Y88" s="33"/>
      <c r="Z88" s="33"/>
      <c r="AA88" s="33"/>
      <c r="AB88" s="33"/>
      <c r="AC88" s="33"/>
      <c r="AD88" s="33"/>
      <c r="AE88" s="33"/>
      <c r="AF88" s="33"/>
      <c r="AG88" s="33"/>
      <c r="AH88" s="33"/>
      <c r="AI88" s="33"/>
      <c r="AJ88" s="33">
        <v>1</v>
      </c>
      <c r="AK88" s="33">
        <v>1</v>
      </c>
      <c r="AL88" s="33">
        <v>1</v>
      </c>
      <c r="AM88" s="33">
        <v>1</v>
      </c>
      <c r="AN88" s="33">
        <v>1</v>
      </c>
      <c r="AO88" s="33"/>
      <c r="AP88" s="33"/>
      <c r="AQ88" s="33"/>
      <c r="AR88" s="33"/>
      <c r="AS88" s="33"/>
      <c r="AT88" s="33"/>
      <c r="AU88" s="33"/>
      <c r="AV88" s="33">
        <v>1</v>
      </c>
      <c r="AW88" s="33"/>
      <c r="AX88" s="33"/>
      <c r="AY88" s="33"/>
      <c r="AZ88" s="33"/>
      <c r="BA88" s="33"/>
      <c r="BB88" s="33"/>
      <c r="BC88" s="33"/>
      <c r="BD88" s="33">
        <v>15</v>
      </c>
      <c r="BE88" s="33">
        <v>15</v>
      </c>
      <c r="BF88" s="34">
        <f t="shared" si="12"/>
        <v>240000</v>
      </c>
      <c r="BG88" s="70"/>
      <c r="BH88" s="16">
        <f t="shared" ref="BH88:BH89" si="15">BF88*(100-BG88)%</f>
        <v>240000</v>
      </c>
    </row>
    <row r="89" spans="2:60" ht="97.5" customHeight="1" x14ac:dyDescent="0.15">
      <c r="B89" s="25">
        <v>6.22</v>
      </c>
      <c r="C89" s="26" t="s">
        <v>195</v>
      </c>
      <c r="D89" s="26" t="s">
        <v>196</v>
      </c>
      <c r="E89" s="26" t="s">
        <v>197</v>
      </c>
      <c r="F89" s="33" t="s">
        <v>55</v>
      </c>
      <c r="G89" s="33">
        <v>9000</v>
      </c>
      <c r="H89" s="33"/>
      <c r="I89" s="33"/>
      <c r="J89" s="33"/>
      <c r="K89" s="33"/>
      <c r="L89" s="33"/>
      <c r="M89" s="33"/>
      <c r="N89" s="33"/>
      <c r="O89" s="33"/>
      <c r="P89" s="33"/>
      <c r="Q89" s="33"/>
      <c r="R89" s="33"/>
      <c r="S89" s="33"/>
      <c r="T89" s="33"/>
      <c r="U89" s="33"/>
      <c r="V89" s="33"/>
      <c r="W89" s="33"/>
      <c r="X89" s="33"/>
      <c r="Y89" s="33"/>
      <c r="Z89" s="33"/>
      <c r="AA89" s="33"/>
      <c r="AB89" s="33"/>
      <c r="AC89" s="33"/>
      <c r="AD89" s="33"/>
      <c r="AE89" s="33"/>
      <c r="AF89" s="33"/>
      <c r="AG89" s="33"/>
      <c r="AH89" s="33"/>
      <c r="AI89" s="33"/>
      <c r="AJ89" s="33"/>
      <c r="AK89" s="33"/>
      <c r="AL89" s="33"/>
      <c r="AM89" s="33"/>
      <c r="AN89" s="33"/>
      <c r="AO89" s="33"/>
      <c r="AP89" s="33"/>
      <c r="AQ89" s="33"/>
      <c r="AR89" s="33"/>
      <c r="AS89" s="33"/>
      <c r="AT89" s="33"/>
      <c r="AU89" s="33"/>
      <c r="AV89" s="33"/>
      <c r="AW89" s="33"/>
      <c r="AX89" s="33"/>
      <c r="AY89" s="33"/>
      <c r="AZ89" s="33"/>
      <c r="BA89" s="33"/>
      <c r="BB89" s="33"/>
      <c r="BC89" s="33"/>
      <c r="BD89" s="33"/>
      <c r="BE89" s="33">
        <v>4</v>
      </c>
      <c r="BF89" s="34">
        <f t="shared" si="12"/>
        <v>36000</v>
      </c>
      <c r="BG89" s="70"/>
      <c r="BH89" s="16">
        <f t="shared" si="15"/>
        <v>36000</v>
      </c>
    </row>
    <row r="90" spans="2:60" ht="139.5" customHeight="1" x14ac:dyDescent="0.15">
      <c r="B90" s="25">
        <v>6.23</v>
      </c>
      <c r="C90" s="26" t="s">
        <v>195</v>
      </c>
      <c r="D90" s="26" t="s">
        <v>198</v>
      </c>
      <c r="E90" s="26" t="s">
        <v>199</v>
      </c>
      <c r="F90" s="33" t="s">
        <v>55</v>
      </c>
      <c r="G90" s="33">
        <v>9000</v>
      </c>
      <c r="H90" s="33"/>
      <c r="I90" s="33"/>
      <c r="J90" s="33"/>
      <c r="K90" s="33"/>
      <c r="L90" s="33"/>
      <c r="M90" s="33"/>
      <c r="N90" s="33"/>
      <c r="O90" s="33"/>
      <c r="P90" s="33"/>
      <c r="Q90" s="33"/>
      <c r="R90" s="33"/>
      <c r="S90" s="33"/>
      <c r="T90" s="33"/>
      <c r="U90" s="33"/>
      <c r="V90" s="33"/>
      <c r="W90" s="33"/>
      <c r="X90" s="33"/>
      <c r="Y90" s="33"/>
      <c r="Z90" s="33"/>
      <c r="AA90" s="33"/>
      <c r="AB90" s="33"/>
      <c r="AC90" s="33"/>
      <c r="AD90" s="33"/>
      <c r="AE90" s="33"/>
      <c r="AF90" s="33"/>
      <c r="AG90" s="33"/>
      <c r="AH90" s="33"/>
      <c r="AI90" s="33"/>
      <c r="AJ90" s="33"/>
      <c r="AK90" s="33"/>
      <c r="AL90" s="33"/>
      <c r="AM90" s="33"/>
      <c r="AN90" s="33"/>
      <c r="AO90" s="33"/>
      <c r="AP90" s="33"/>
      <c r="AQ90" s="33"/>
      <c r="AR90" s="33"/>
      <c r="AS90" s="33"/>
      <c r="AT90" s="33"/>
      <c r="AU90" s="33"/>
      <c r="AV90" s="33"/>
      <c r="AW90" s="33"/>
      <c r="AX90" s="33"/>
      <c r="AY90" s="33"/>
      <c r="AZ90" s="33"/>
      <c r="BA90" s="33"/>
      <c r="BB90" s="33"/>
      <c r="BC90" s="33"/>
      <c r="BD90" s="33"/>
      <c r="BE90" s="33">
        <v>4</v>
      </c>
      <c r="BF90" s="34">
        <f t="shared" si="12"/>
        <v>36000</v>
      </c>
      <c r="BG90" s="70"/>
      <c r="BH90" s="16">
        <f t="shared" ref="BH90:BH104" si="16">BF90*(100-BG90)%</f>
        <v>36000</v>
      </c>
    </row>
    <row r="91" spans="2:60" ht="284" x14ac:dyDescent="0.15">
      <c r="B91" s="6">
        <v>6.24</v>
      </c>
      <c r="C91" s="28" t="s">
        <v>200</v>
      </c>
      <c r="D91" s="28" t="s">
        <v>201</v>
      </c>
      <c r="E91" s="28" t="s">
        <v>202</v>
      </c>
      <c r="F91" s="20" t="s">
        <v>55</v>
      </c>
      <c r="G91" s="20">
        <v>20000</v>
      </c>
      <c r="H91" s="20"/>
      <c r="I91" s="20">
        <v>1</v>
      </c>
      <c r="J91" s="20">
        <v>1</v>
      </c>
      <c r="K91" s="20">
        <v>1</v>
      </c>
      <c r="L91" s="20">
        <v>1</v>
      </c>
      <c r="M91" s="20">
        <v>1</v>
      </c>
      <c r="N91" s="20">
        <v>1</v>
      </c>
      <c r="O91" s="20">
        <v>1</v>
      </c>
      <c r="P91" s="20">
        <v>1</v>
      </c>
      <c r="Q91" s="20">
        <v>1</v>
      </c>
      <c r="R91" s="20">
        <v>1</v>
      </c>
      <c r="S91" s="20">
        <v>1</v>
      </c>
      <c r="T91" s="20">
        <v>1</v>
      </c>
      <c r="U91" s="20">
        <v>1</v>
      </c>
      <c r="V91" s="20">
        <v>1</v>
      </c>
      <c r="W91" s="20">
        <v>1</v>
      </c>
      <c r="X91" s="20">
        <v>1</v>
      </c>
      <c r="Y91" s="20">
        <v>1</v>
      </c>
      <c r="Z91" s="20">
        <v>1</v>
      </c>
      <c r="AA91" s="20">
        <v>1</v>
      </c>
      <c r="AB91" s="20">
        <v>1</v>
      </c>
      <c r="AC91" s="20">
        <v>1</v>
      </c>
      <c r="AD91" s="20">
        <v>1</v>
      </c>
      <c r="AE91" s="20">
        <v>1</v>
      </c>
      <c r="AF91" s="20">
        <v>1</v>
      </c>
      <c r="AG91" s="20"/>
      <c r="AH91" s="20">
        <v>1</v>
      </c>
      <c r="AI91" s="20"/>
      <c r="AJ91" s="20">
        <v>1</v>
      </c>
      <c r="AK91" s="20"/>
      <c r="AL91" s="20"/>
      <c r="AM91" s="20"/>
      <c r="AN91" s="20"/>
      <c r="AO91" s="20">
        <v>1</v>
      </c>
      <c r="AP91" s="20">
        <v>1</v>
      </c>
      <c r="AQ91" s="20">
        <v>1</v>
      </c>
      <c r="AR91" s="20">
        <v>1</v>
      </c>
      <c r="AS91" s="20">
        <v>1</v>
      </c>
      <c r="AT91" s="20">
        <v>1</v>
      </c>
      <c r="AU91" s="20">
        <v>1</v>
      </c>
      <c r="AV91" s="20">
        <v>1</v>
      </c>
      <c r="AW91" s="20">
        <v>1</v>
      </c>
      <c r="AX91" s="20">
        <v>1</v>
      </c>
      <c r="AY91" s="20">
        <v>1</v>
      </c>
      <c r="AZ91" s="20">
        <v>1</v>
      </c>
      <c r="BA91" s="20">
        <v>1</v>
      </c>
      <c r="BB91" s="20">
        <v>1</v>
      </c>
      <c r="BC91" s="20">
        <v>1</v>
      </c>
      <c r="BD91" s="20">
        <v>1</v>
      </c>
      <c r="BE91" s="20">
        <v>22</v>
      </c>
      <c r="BF91" s="10">
        <f t="shared" si="12"/>
        <v>440000</v>
      </c>
      <c r="BG91" s="70"/>
      <c r="BH91" s="16">
        <f t="shared" si="16"/>
        <v>440000</v>
      </c>
    </row>
    <row r="92" spans="2:60" ht="186.75" customHeight="1" x14ac:dyDescent="0.15">
      <c r="B92" s="6">
        <v>6.25</v>
      </c>
      <c r="C92" s="24" t="s">
        <v>203</v>
      </c>
      <c r="D92" s="8" t="s">
        <v>204</v>
      </c>
      <c r="E92" s="24" t="s">
        <v>205</v>
      </c>
      <c r="F92" s="32" t="s">
        <v>55</v>
      </c>
      <c r="G92" s="32">
        <v>20000</v>
      </c>
      <c r="H92" s="9">
        <v>1</v>
      </c>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v>1</v>
      </c>
      <c r="AJ92" s="9"/>
      <c r="AK92" s="9"/>
      <c r="AL92" s="9"/>
      <c r="AM92" s="9"/>
      <c r="AN92" s="9"/>
      <c r="AO92" s="9"/>
      <c r="AP92" s="9"/>
      <c r="AQ92" s="9"/>
      <c r="AR92" s="9"/>
      <c r="AS92" s="9"/>
      <c r="AT92" s="9"/>
      <c r="AU92" s="9"/>
      <c r="AV92" s="9"/>
      <c r="AW92" s="9"/>
      <c r="AX92" s="9"/>
      <c r="AY92" s="9"/>
      <c r="AZ92" s="9"/>
      <c r="BA92" s="9"/>
      <c r="BB92" s="9"/>
      <c r="BC92" s="9"/>
      <c r="BD92" s="9"/>
      <c r="BE92" s="9">
        <f t="shared" ref="BE92" si="17">SUM(H92:BD92)</f>
        <v>2</v>
      </c>
      <c r="BF92" s="10">
        <f t="shared" si="12"/>
        <v>40000</v>
      </c>
      <c r="BG92" s="70"/>
      <c r="BH92" s="16">
        <f t="shared" si="16"/>
        <v>40000</v>
      </c>
    </row>
    <row r="93" spans="2:60" ht="151.5" customHeight="1" x14ac:dyDescent="0.15">
      <c r="B93" s="6">
        <v>6.26</v>
      </c>
      <c r="C93" s="7" t="s">
        <v>206</v>
      </c>
      <c r="D93" s="7" t="s">
        <v>207</v>
      </c>
      <c r="E93" s="7" t="s">
        <v>208</v>
      </c>
      <c r="F93" s="9" t="s">
        <v>55</v>
      </c>
      <c r="G93" s="9">
        <v>40000</v>
      </c>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9"/>
      <c r="BA93" s="9"/>
      <c r="BB93" s="9"/>
      <c r="BC93" s="9"/>
      <c r="BD93" s="9"/>
      <c r="BE93" s="9">
        <v>1</v>
      </c>
      <c r="BF93" s="10">
        <f t="shared" si="12"/>
        <v>40000</v>
      </c>
      <c r="BG93" s="70"/>
      <c r="BH93" s="16">
        <f t="shared" si="16"/>
        <v>40000</v>
      </c>
    </row>
    <row r="94" spans="2:60" ht="13.5" customHeight="1" x14ac:dyDescent="0.15">
      <c r="B94" s="6">
        <v>6.27</v>
      </c>
      <c r="C94" s="7" t="s">
        <v>209</v>
      </c>
      <c r="D94" s="35" t="s">
        <v>81</v>
      </c>
      <c r="E94" s="35" t="s">
        <v>210</v>
      </c>
      <c r="F94" s="9" t="s">
        <v>55</v>
      </c>
      <c r="G94" s="9">
        <v>1800</v>
      </c>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c r="AW94" s="9"/>
      <c r="AX94" s="9"/>
      <c r="AY94" s="9"/>
      <c r="AZ94" s="9"/>
      <c r="BA94" s="9"/>
      <c r="BB94" s="9"/>
      <c r="BC94" s="9"/>
      <c r="BD94" s="9"/>
      <c r="BE94" s="9">
        <v>10</v>
      </c>
      <c r="BF94" s="10">
        <f t="shared" si="12"/>
        <v>18000</v>
      </c>
      <c r="BG94" s="70"/>
      <c r="BH94" s="16">
        <f t="shared" si="16"/>
        <v>18000</v>
      </c>
    </row>
    <row r="95" spans="2:60" ht="13.5" customHeight="1" x14ac:dyDescent="0.15">
      <c r="B95" s="6">
        <v>6.28</v>
      </c>
      <c r="C95" s="7" t="s">
        <v>211</v>
      </c>
      <c r="D95" s="7" t="s">
        <v>212</v>
      </c>
      <c r="E95" s="7" t="s">
        <v>213</v>
      </c>
      <c r="F95" s="9" t="s">
        <v>55</v>
      </c>
      <c r="G95" s="9">
        <v>5500</v>
      </c>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9"/>
      <c r="AZ95" s="9"/>
      <c r="BA95" s="9"/>
      <c r="BB95" s="9"/>
      <c r="BC95" s="9"/>
      <c r="BD95" s="9"/>
      <c r="BE95" s="9">
        <v>3</v>
      </c>
      <c r="BF95" s="10">
        <f t="shared" si="12"/>
        <v>16500</v>
      </c>
      <c r="BG95" s="70"/>
      <c r="BH95" s="16">
        <f t="shared" si="16"/>
        <v>16500</v>
      </c>
    </row>
    <row r="96" spans="2:60" ht="13.5" customHeight="1" x14ac:dyDescent="0.15">
      <c r="B96" s="6">
        <v>6.29</v>
      </c>
      <c r="C96" s="7" t="s">
        <v>435</v>
      </c>
      <c r="D96" s="7" t="s">
        <v>81</v>
      </c>
      <c r="E96" s="7" t="s">
        <v>81</v>
      </c>
      <c r="F96" s="9" t="s">
        <v>55</v>
      </c>
      <c r="G96" s="9">
        <v>1900</v>
      </c>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9"/>
      <c r="AP96" s="9"/>
      <c r="AQ96" s="9"/>
      <c r="AR96" s="9"/>
      <c r="AS96" s="9"/>
      <c r="AT96" s="9"/>
      <c r="AU96" s="9"/>
      <c r="AV96" s="9"/>
      <c r="AW96" s="9"/>
      <c r="AX96" s="9"/>
      <c r="AY96" s="9"/>
      <c r="AZ96" s="9"/>
      <c r="BA96" s="9"/>
      <c r="BB96" s="9"/>
      <c r="BC96" s="9"/>
      <c r="BD96" s="9"/>
      <c r="BE96" s="9">
        <v>2</v>
      </c>
      <c r="BF96" s="10">
        <f t="shared" si="12"/>
        <v>3800</v>
      </c>
      <c r="BG96" s="70"/>
      <c r="BH96" s="16">
        <f t="shared" si="16"/>
        <v>3800</v>
      </c>
    </row>
    <row r="97" spans="2:60" ht="13.5" customHeight="1" x14ac:dyDescent="0.15">
      <c r="B97" s="6">
        <v>6.3</v>
      </c>
      <c r="C97" s="7" t="s">
        <v>214</v>
      </c>
      <c r="D97" s="7" t="s">
        <v>212</v>
      </c>
      <c r="E97" s="7" t="s">
        <v>215</v>
      </c>
      <c r="F97" s="9" t="s">
        <v>171</v>
      </c>
      <c r="G97" s="9">
        <v>35</v>
      </c>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c r="AO97" s="9"/>
      <c r="AP97" s="9"/>
      <c r="AQ97" s="9"/>
      <c r="AR97" s="9"/>
      <c r="AS97" s="9"/>
      <c r="AT97" s="9"/>
      <c r="AU97" s="9"/>
      <c r="AV97" s="9"/>
      <c r="AW97" s="9"/>
      <c r="AX97" s="9"/>
      <c r="AY97" s="9"/>
      <c r="AZ97" s="9"/>
      <c r="BA97" s="9"/>
      <c r="BB97" s="9"/>
      <c r="BC97" s="9"/>
      <c r="BD97" s="9"/>
      <c r="BE97" s="9">
        <v>1500</v>
      </c>
      <c r="BF97" s="10">
        <f t="shared" si="12"/>
        <v>52500</v>
      </c>
      <c r="BG97" s="70"/>
      <c r="BH97" s="16">
        <f t="shared" si="16"/>
        <v>52500</v>
      </c>
    </row>
    <row r="98" spans="2:60" ht="127.5" customHeight="1" x14ac:dyDescent="0.15">
      <c r="B98" s="6">
        <v>6.31</v>
      </c>
      <c r="C98" s="7" t="s">
        <v>216</v>
      </c>
      <c r="D98" s="7" t="s">
        <v>217</v>
      </c>
      <c r="E98" s="7" t="s">
        <v>218</v>
      </c>
      <c r="F98" s="9" t="s">
        <v>55</v>
      </c>
      <c r="G98" s="9">
        <v>1200</v>
      </c>
      <c r="H98" s="9"/>
      <c r="I98" s="9"/>
      <c r="J98" s="9"/>
      <c r="K98" s="9"/>
      <c r="L98" s="9"/>
      <c r="M98" s="9"/>
      <c r="N98" s="9"/>
      <c r="O98" s="9"/>
      <c r="P98" s="9"/>
      <c r="Q98" s="9"/>
      <c r="R98" s="9"/>
      <c r="S98" s="9"/>
      <c r="T98" s="9"/>
      <c r="U98" s="9"/>
      <c r="V98" s="9"/>
      <c r="W98" s="9"/>
      <c r="X98" s="9"/>
      <c r="Y98" s="9"/>
      <c r="Z98" s="9"/>
      <c r="AA98" s="9"/>
      <c r="AB98" s="9"/>
      <c r="AC98" s="9"/>
      <c r="AD98" s="9"/>
      <c r="AE98" s="9"/>
      <c r="AF98" s="9"/>
      <c r="AG98" s="9">
        <v>3</v>
      </c>
      <c r="AH98" s="9"/>
      <c r="AI98" s="9">
        <v>10</v>
      </c>
      <c r="AJ98" s="9"/>
      <c r="AK98" s="9"/>
      <c r="AL98" s="9"/>
      <c r="AM98" s="9"/>
      <c r="AN98" s="9"/>
      <c r="AO98" s="9"/>
      <c r="AP98" s="9"/>
      <c r="AQ98" s="9"/>
      <c r="AR98" s="9"/>
      <c r="AS98" s="9"/>
      <c r="AT98" s="9"/>
      <c r="AU98" s="9"/>
      <c r="AV98" s="9"/>
      <c r="AW98" s="9"/>
      <c r="AX98" s="9"/>
      <c r="AY98" s="9"/>
      <c r="AZ98" s="9"/>
      <c r="BA98" s="9"/>
      <c r="BB98" s="9"/>
      <c r="BC98" s="9"/>
      <c r="BD98" s="9"/>
      <c r="BE98" s="9">
        <v>10</v>
      </c>
      <c r="BF98" s="10">
        <f t="shared" si="12"/>
        <v>12000</v>
      </c>
      <c r="BG98" s="70"/>
      <c r="BH98" s="16">
        <f t="shared" si="16"/>
        <v>12000</v>
      </c>
    </row>
    <row r="99" spans="2:60" ht="13.5" customHeight="1" x14ac:dyDescent="0.15">
      <c r="B99" s="6">
        <v>6.32</v>
      </c>
      <c r="C99" s="7" t="s">
        <v>219</v>
      </c>
      <c r="D99" s="7"/>
      <c r="E99" s="7"/>
      <c r="F99" s="9" t="s">
        <v>55</v>
      </c>
      <c r="G99" s="9">
        <v>2000</v>
      </c>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c r="AO99" s="9"/>
      <c r="AP99" s="9"/>
      <c r="AQ99" s="9"/>
      <c r="AR99" s="9"/>
      <c r="AS99" s="9"/>
      <c r="AT99" s="9"/>
      <c r="AU99" s="9"/>
      <c r="AV99" s="9"/>
      <c r="AW99" s="9"/>
      <c r="AX99" s="9"/>
      <c r="AY99" s="9"/>
      <c r="AZ99" s="9"/>
      <c r="BA99" s="9"/>
      <c r="BB99" s="9"/>
      <c r="BC99" s="9"/>
      <c r="BD99" s="9"/>
      <c r="BE99" s="9">
        <v>1</v>
      </c>
      <c r="BF99" s="10">
        <f t="shared" si="12"/>
        <v>2000</v>
      </c>
      <c r="BG99" s="70"/>
      <c r="BH99" s="16">
        <f t="shared" si="16"/>
        <v>2000</v>
      </c>
    </row>
    <row r="100" spans="2:60" ht="13.5" customHeight="1" x14ac:dyDescent="0.15">
      <c r="B100" s="6">
        <v>6.33</v>
      </c>
      <c r="C100" s="14" t="s">
        <v>220</v>
      </c>
      <c r="D100" s="7" t="s">
        <v>81</v>
      </c>
      <c r="E100" s="7" t="s">
        <v>81</v>
      </c>
      <c r="F100" s="9" t="s">
        <v>55</v>
      </c>
      <c r="G100" s="9">
        <v>4500</v>
      </c>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9"/>
      <c r="AP100" s="9"/>
      <c r="AQ100" s="9"/>
      <c r="AR100" s="9"/>
      <c r="AS100" s="9"/>
      <c r="AT100" s="9"/>
      <c r="AU100" s="9"/>
      <c r="AV100" s="9"/>
      <c r="AW100" s="9"/>
      <c r="AX100" s="9"/>
      <c r="AY100" s="9"/>
      <c r="AZ100" s="9"/>
      <c r="BA100" s="9"/>
      <c r="BB100" s="9"/>
      <c r="BC100" s="9"/>
      <c r="BD100" s="9"/>
      <c r="BE100" s="9">
        <v>2</v>
      </c>
      <c r="BF100" s="10">
        <f t="shared" si="12"/>
        <v>9000</v>
      </c>
      <c r="BG100" s="70"/>
      <c r="BH100" s="16">
        <f t="shared" si="16"/>
        <v>9000</v>
      </c>
    </row>
    <row r="101" spans="2:60" ht="13.5" customHeight="1" x14ac:dyDescent="0.15">
      <c r="B101" s="6">
        <v>6.34</v>
      </c>
      <c r="C101" s="14" t="s">
        <v>221</v>
      </c>
      <c r="D101" s="7" t="s">
        <v>81</v>
      </c>
      <c r="E101" s="7" t="s">
        <v>81</v>
      </c>
      <c r="F101" s="9" t="s">
        <v>55</v>
      </c>
      <c r="G101" s="9">
        <v>3200</v>
      </c>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9"/>
      <c r="AP101" s="9"/>
      <c r="AQ101" s="9"/>
      <c r="AR101" s="9"/>
      <c r="AS101" s="9"/>
      <c r="AT101" s="9"/>
      <c r="AU101" s="9"/>
      <c r="AV101" s="9"/>
      <c r="AW101" s="9"/>
      <c r="AX101" s="9"/>
      <c r="AY101" s="9"/>
      <c r="AZ101" s="9"/>
      <c r="BA101" s="9"/>
      <c r="BB101" s="9"/>
      <c r="BC101" s="9"/>
      <c r="BD101" s="9"/>
      <c r="BE101" s="9">
        <v>1</v>
      </c>
      <c r="BF101" s="10">
        <f t="shared" si="12"/>
        <v>3200</v>
      </c>
      <c r="BG101" s="70"/>
      <c r="BH101" s="16">
        <f t="shared" si="16"/>
        <v>3200</v>
      </c>
    </row>
    <row r="102" spans="2:60" ht="13.5" customHeight="1" x14ac:dyDescent="0.15">
      <c r="B102" s="6">
        <v>6.35</v>
      </c>
      <c r="C102" s="14" t="s">
        <v>222</v>
      </c>
      <c r="D102" s="7" t="s">
        <v>81</v>
      </c>
      <c r="E102" s="7" t="s">
        <v>81</v>
      </c>
      <c r="F102" s="9" t="s">
        <v>55</v>
      </c>
      <c r="G102" s="9">
        <v>2500</v>
      </c>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v>1</v>
      </c>
      <c r="AJ102" s="9"/>
      <c r="AK102" s="9"/>
      <c r="AL102" s="9"/>
      <c r="AM102" s="9">
        <v>1</v>
      </c>
      <c r="AN102" s="9">
        <v>1</v>
      </c>
      <c r="AO102" s="9"/>
      <c r="AP102" s="9">
        <v>1</v>
      </c>
      <c r="AQ102" s="9"/>
      <c r="AR102" s="9">
        <v>1</v>
      </c>
      <c r="AS102" s="9"/>
      <c r="AT102" s="9"/>
      <c r="AU102" s="9"/>
      <c r="AV102" s="9"/>
      <c r="AW102" s="9"/>
      <c r="AX102" s="9">
        <v>1</v>
      </c>
      <c r="AY102" s="9">
        <v>1</v>
      </c>
      <c r="AZ102" s="9">
        <v>1</v>
      </c>
      <c r="BA102" s="9">
        <v>1</v>
      </c>
      <c r="BB102" s="9">
        <v>1</v>
      </c>
      <c r="BC102" s="9">
        <v>1</v>
      </c>
      <c r="BD102" s="9"/>
      <c r="BE102" s="9">
        <v>7</v>
      </c>
      <c r="BF102" s="10">
        <f t="shared" si="12"/>
        <v>17500</v>
      </c>
      <c r="BG102" s="70"/>
      <c r="BH102" s="16">
        <f t="shared" si="16"/>
        <v>17500</v>
      </c>
    </row>
    <row r="103" spans="2:60" ht="78" x14ac:dyDescent="0.15">
      <c r="B103" s="6">
        <v>6.36</v>
      </c>
      <c r="C103" s="14" t="s">
        <v>394</v>
      </c>
      <c r="D103" s="7" t="s">
        <v>454</v>
      </c>
      <c r="E103" s="7" t="s">
        <v>81</v>
      </c>
      <c r="F103" s="9" t="s">
        <v>55</v>
      </c>
      <c r="G103" s="9">
        <v>5000</v>
      </c>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9"/>
      <c r="AP103" s="9"/>
      <c r="AQ103" s="9"/>
      <c r="AR103" s="9"/>
      <c r="AS103" s="9"/>
      <c r="AT103" s="9"/>
      <c r="AU103" s="9"/>
      <c r="AV103" s="9"/>
      <c r="AW103" s="9"/>
      <c r="AX103" s="9"/>
      <c r="AY103" s="9"/>
      <c r="AZ103" s="9"/>
      <c r="BA103" s="9"/>
      <c r="BB103" s="9"/>
      <c r="BC103" s="9"/>
      <c r="BD103" s="9"/>
      <c r="BE103" s="9">
        <v>10</v>
      </c>
      <c r="BF103" s="10">
        <f t="shared" si="12"/>
        <v>50000</v>
      </c>
      <c r="BG103" s="70"/>
      <c r="BH103" s="16">
        <f t="shared" si="16"/>
        <v>50000</v>
      </c>
    </row>
    <row r="104" spans="2:60" ht="78" x14ac:dyDescent="0.15">
      <c r="B104" s="6">
        <v>6.37</v>
      </c>
      <c r="C104" s="14" t="s">
        <v>395</v>
      </c>
      <c r="D104" s="7" t="s">
        <v>454</v>
      </c>
      <c r="E104" s="7" t="s">
        <v>81</v>
      </c>
      <c r="F104" s="9" t="s">
        <v>55</v>
      </c>
      <c r="G104" s="9">
        <v>12000</v>
      </c>
      <c r="H104" s="9">
        <v>1</v>
      </c>
      <c r="I104" s="9">
        <v>1</v>
      </c>
      <c r="J104" s="9">
        <v>1</v>
      </c>
      <c r="K104" s="9">
        <v>1</v>
      </c>
      <c r="L104" s="9">
        <v>1</v>
      </c>
      <c r="M104" s="9">
        <v>1</v>
      </c>
      <c r="N104" s="9">
        <v>1</v>
      </c>
      <c r="O104" s="9">
        <v>1</v>
      </c>
      <c r="P104" s="9">
        <v>1</v>
      </c>
      <c r="Q104" s="9">
        <v>1</v>
      </c>
      <c r="R104" s="9">
        <v>1</v>
      </c>
      <c r="S104" s="9">
        <v>1</v>
      </c>
      <c r="T104" s="9">
        <v>1</v>
      </c>
      <c r="U104" s="9">
        <v>1</v>
      </c>
      <c r="V104" s="9"/>
      <c r="W104" s="9">
        <v>1</v>
      </c>
      <c r="X104" s="9">
        <v>1</v>
      </c>
      <c r="Y104" s="9">
        <v>1</v>
      </c>
      <c r="Z104" s="9">
        <v>1</v>
      </c>
      <c r="AA104" s="9">
        <v>1</v>
      </c>
      <c r="AB104" s="9">
        <v>1</v>
      </c>
      <c r="AC104" s="9">
        <v>1</v>
      </c>
      <c r="AD104" s="9">
        <v>1</v>
      </c>
      <c r="AE104" s="9">
        <v>1</v>
      </c>
      <c r="AF104" s="9">
        <v>1</v>
      </c>
      <c r="AG104" s="9">
        <v>1</v>
      </c>
      <c r="AH104" s="9">
        <v>1</v>
      </c>
      <c r="AI104" s="9">
        <v>4</v>
      </c>
      <c r="AJ104" s="9">
        <v>2</v>
      </c>
      <c r="AK104" s="9"/>
      <c r="AL104" s="9"/>
      <c r="AM104" s="9"/>
      <c r="AN104" s="9"/>
      <c r="AO104" s="9">
        <v>1</v>
      </c>
      <c r="AP104" s="9"/>
      <c r="AQ104" s="9">
        <v>1</v>
      </c>
      <c r="AR104" s="9"/>
      <c r="AS104" s="9">
        <v>2</v>
      </c>
      <c r="AT104" s="9">
        <v>1</v>
      </c>
      <c r="AU104" s="9">
        <v>1</v>
      </c>
      <c r="AV104" s="9">
        <v>2</v>
      </c>
      <c r="AW104" s="9">
        <v>1</v>
      </c>
      <c r="AX104" s="9"/>
      <c r="AY104" s="9"/>
      <c r="AZ104" s="9"/>
      <c r="BA104" s="9"/>
      <c r="BB104" s="9"/>
      <c r="BC104" s="9"/>
      <c r="BD104" s="9">
        <v>15</v>
      </c>
      <c r="BE104" s="9">
        <v>50</v>
      </c>
      <c r="BF104" s="10">
        <f t="shared" si="12"/>
        <v>600000</v>
      </c>
      <c r="BG104" s="70"/>
      <c r="BH104" s="16">
        <f t="shared" si="16"/>
        <v>600000</v>
      </c>
    </row>
    <row r="105" spans="2:60" ht="13.5" customHeight="1" x14ac:dyDescent="0.15">
      <c r="B105" s="3"/>
      <c r="C105" s="94" t="s">
        <v>223</v>
      </c>
      <c r="D105" s="95"/>
      <c r="E105" s="95"/>
      <c r="F105" s="95"/>
      <c r="G105" s="95"/>
      <c r="H105" s="95"/>
      <c r="I105" s="95"/>
      <c r="J105" s="95"/>
      <c r="K105" s="95"/>
      <c r="L105" s="95"/>
      <c r="M105" s="95"/>
      <c r="N105" s="95"/>
      <c r="O105" s="95"/>
      <c r="P105" s="95"/>
      <c r="Q105" s="95"/>
      <c r="R105" s="95"/>
      <c r="S105" s="95"/>
      <c r="T105" s="95"/>
      <c r="U105" s="95"/>
      <c r="V105" s="95"/>
      <c r="W105" s="95"/>
      <c r="X105" s="95"/>
      <c r="Y105" s="95"/>
      <c r="Z105" s="95"/>
      <c r="AA105" s="95"/>
      <c r="AB105" s="95"/>
      <c r="AC105" s="95"/>
      <c r="AD105" s="95"/>
      <c r="AE105" s="95"/>
      <c r="AF105" s="95"/>
      <c r="AG105" s="95"/>
      <c r="AH105" s="95"/>
      <c r="AI105" s="95"/>
      <c r="AJ105" s="95"/>
      <c r="AK105" s="95"/>
      <c r="AL105" s="95"/>
      <c r="AM105" s="95"/>
      <c r="AN105" s="95"/>
      <c r="AO105" s="95"/>
      <c r="AP105" s="95"/>
      <c r="AQ105" s="95"/>
      <c r="AR105" s="95"/>
      <c r="AS105" s="95"/>
      <c r="AT105" s="95"/>
      <c r="AU105" s="95"/>
      <c r="AV105" s="95"/>
      <c r="AW105" s="95"/>
      <c r="AX105" s="95"/>
      <c r="AY105" s="95"/>
      <c r="AZ105" s="95"/>
      <c r="BA105" s="95"/>
      <c r="BB105" s="95"/>
      <c r="BC105" s="95"/>
      <c r="BD105" s="95"/>
      <c r="BE105" s="95"/>
      <c r="BF105" s="95"/>
      <c r="BG105" s="95"/>
      <c r="BH105" s="96"/>
    </row>
    <row r="106" spans="2:60" s="2" customFormat="1" ht="91" x14ac:dyDescent="0.15">
      <c r="B106" s="36">
        <v>7.1</v>
      </c>
      <c r="C106" s="37" t="s">
        <v>224</v>
      </c>
      <c r="D106" s="38" t="s">
        <v>225</v>
      </c>
      <c r="E106" s="39" t="s">
        <v>226</v>
      </c>
      <c r="F106" s="23" t="s">
        <v>227</v>
      </c>
      <c r="G106" s="23">
        <v>1880</v>
      </c>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v>5</v>
      </c>
      <c r="BF106" s="40">
        <f t="shared" ref="BF106:BF134" si="18">BE106*G106</f>
        <v>9400</v>
      </c>
      <c r="BG106" s="70"/>
      <c r="BH106" s="41">
        <f t="shared" ref="BH106:BH111" si="19">BF106*(100-BG106)%</f>
        <v>9400</v>
      </c>
    </row>
    <row r="107" spans="2:60" s="2" customFormat="1" ht="26" x14ac:dyDescent="0.15">
      <c r="B107" s="36">
        <v>7.2</v>
      </c>
      <c r="C107" s="38" t="s">
        <v>228</v>
      </c>
      <c r="D107" s="38" t="s">
        <v>229</v>
      </c>
      <c r="E107" s="38" t="s">
        <v>230</v>
      </c>
      <c r="F107" s="23" t="s">
        <v>55</v>
      </c>
      <c r="G107" s="23">
        <f>45*4</f>
        <v>180</v>
      </c>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v>5</v>
      </c>
      <c r="BF107" s="40">
        <f t="shared" si="18"/>
        <v>900</v>
      </c>
      <c r="BG107" s="70"/>
      <c r="BH107" s="41">
        <f t="shared" si="19"/>
        <v>900</v>
      </c>
    </row>
    <row r="108" spans="2:60" s="2" customFormat="1" ht="52" x14ac:dyDescent="0.15">
      <c r="B108" s="36">
        <v>7.3</v>
      </c>
      <c r="C108" s="38" t="s">
        <v>231</v>
      </c>
      <c r="D108" s="38" t="s">
        <v>232</v>
      </c>
      <c r="E108" s="38" t="s">
        <v>233</v>
      </c>
      <c r="F108" s="23" t="s">
        <v>227</v>
      </c>
      <c r="G108" s="23">
        <f>650*4</f>
        <v>2600</v>
      </c>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v>1</v>
      </c>
      <c r="AJ108" s="23"/>
      <c r="AK108" s="23">
        <v>1</v>
      </c>
      <c r="AL108" s="23"/>
      <c r="AM108" s="23"/>
      <c r="AN108" s="23"/>
      <c r="AO108" s="23"/>
      <c r="AP108" s="23"/>
      <c r="AQ108" s="23"/>
      <c r="AR108" s="23"/>
      <c r="AS108" s="23"/>
      <c r="AT108" s="23"/>
      <c r="AU108" s="23"/>
      <c r="AV108" s="23"/>
      <c r="AW108" s="23"/>
      <c r="AX108" s="23"/>
      <c r="AY108" s="23"/>
      <c r="AZ108" s="23"/>
      <c r="BA108" s="23"/>
      <c r="BB108" s="23"/>
      <c r="BC108" s="23"/>
      <c r="BD108" s="23"/>
      <c r="BE108" s="23">
        <v>25</v>
      </c>
      <c r="BF108" s="40">
        <f t="shared" si="18"/>
        <v>65000</v>
      </c>
      <c r="BG108" s="70"/>
      <c r="BH108" s="41">
        <f t="shared" si="19"/>
        <v>65000</v>
      </c>
    </row>
    <row r="109" spans="2:60" s="2" customFormat="1" ht="26" x14ac:dyDescent="0.15">
      <c r="B109" s="36">
        <v>7.4</v>
      </c>
      <c r="C109" s="38" t="s">
        <v>228</v>
      </c>
      <c r="D109" s="38" t="s">
        <v>234</v>
      </c>
      <c r="E109" s="38" t="s">
        <v>235</v>
      </c>
      <c r="F109" s="23" t="s">
        <v>55</v>
      </c>
      <c r="G109" s="23">
        <f>70*4</f>
        <v>280</v>
      </c>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v>25</v>
      </c>
      <c r="BF109" s="40">
        <f t="shared" si="18"/>
        <v>7000</v>
      </c>
      <c r="BG109" s="70"/>
      <c r="BH109" s="41">
        <f t="shared" si="19"/>
        <v>7000</v>
      </c>
    </row>
    <row r="110" spans="2:60" s="2" customFormat="1" ht="65" x14ac:dyDescent="0.15">
      <c r="B110" s="36">
        <v>7.5</v>
      </c>
      <c r="C110" s="38" t="s">
        <v>236</v>
      </c>
      <c r="D110" s="38" t="s">
        <v>237</v>
      </c>
      <c r="E110" s="38" t="s">
        <v>238</v>
      </c>
      <c r="F110" s="23" t="s">
        <v>227</v>
      </c>
      <c r="G110" s="23">
        <f>750*4</f>
        <v>3000</v>
      </c>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v>1</v>
      </c>
      <c r="AN110" s="23"/>
      <c r="AO110" s="23"/>
      <c r="AP110" s="23"/>
      <c r="AQ110" s="23"/>
      <c r="AR110" s="23"/>
      <c r="AS110" s="23"/>
      <c r="AT110" s="23"/>
      <c r="AU110" s="23"/>
      <c r="AV110" s="23"/>
      <c r="AW110" s="23"/>
      <c r="AX110" s="23"/>
      <c r="AY110" s="23"/>
      <c r="AZ110" s="23"/>
      <c r="BA110" s="23"/>
      <c r="BB110" s="23"/>
      <c r="BC110" s="23"/>
      <c r="BD110" s="23"/>
      <c r="BE110" s="23">
        <v>4</v>
      </c>
      <c r="BF110" s="40">
        <f t="shared" si="18"/>
        <v>12000</v>
      </c>
      <c r="BG110" s="70"/>
      <c r="BH110" s="41">
        <f t="shared" si="19"/>
        <v>12000</v>
      </c>
    </row>
    <row r="111" spans="2:60" s="2" customFormat="1" ht="104" x14ac:dyDescent="0.15">
      <c r="B111" s="36">
        <v>7.6</v>
      </c>
      <c r="C111" s="38" t="s">
        <v>239</v>
      </c>
      <c r="D111" s="38" t="s">
        <v>240</v>
      </c>
      <c r="E111" s="38" t="s">
        <v>241</v>
      </c>
      <c r="F111" s="23" t="s">
        <v>55</v>
      </c>
      <c r="G111" s="23">
        <f>1372*4</f>
        <v>5488</v>
      </c>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v>1</v>
      </c>
      <c r="AO111" s="23"/>
      <c r="AP111" s="23">
        <v>1</v>
      </c>
      <c r="AQ111" s="23"/>
      <c r="AR111" s="23">
        <v>1</v>
      </c>
      <c r="AS111" s="23"/>
      <c r="AT111" s="23"/>
      <c r="AU111" s="23"/>
      <c r="AV111" s="23"/>
      <c r="AW111" s="23"/>
      <c r="AX111" s="23">
        <v>1</v>
      </c>
      <c r="AY111" s="23">
        <v>1</v>
      </c>
      <c r="AZ111" s="23">
        <v>1</v>
      </c>
      <c r="BA111" s="23">
        <v>1</v>
      </c>
      <c r="BB111" s="23">
        <v>1</v>
      </c>
      <c r="BC111" s="23">
        <v>1</v>
      </c>
      <c r="BD111" s="23"/>
      <c r="BE111" s="23">
        <v>18</v>
      </c>
      <c r="BF111" s="40">
        <f t="shared" si="18"/>
        <v>98784</v>
      </c>
      <c r="BG111" s="70"/>
      <c r="BH111" s="41">
        <f t="shared" si="19"/>
        <v>98784</v>
      </c>
    </row>
    <row r="112" spans="2:60" s="2" customFormat="1" ht="26" x14ac:dyDescent="0.15">
      <c r="B112" s="36">
        <v>7.7</v>
      </c>
      <c r="C112" s="38" t="s">
        <v>228</v>
      </c>
      <c r="D112" s="38" t="s">
        <v>242</v>
      </c>
      <c r="E112" s="38" t="s">
        <v>243</v>
      </c>
      <c r="F112" s="23" t="s">
        <v>55</v>
      </c>
      <c r="G112" s="23">
        <f>160*4</f>
        <v>640</v>
      </c>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v>22</v>
      </c>
      <c r="BF112" s="40">
        <f t="shared" si="18"/>
        <v>14080</v>
      </c>
      <c r="BG112" s="70"/>
      <c r="BH112" s="41">
        <f t="shared" ref="BH112:BH119" si="20">BF112*(100-BG112)%</f>
        <v>14080</v>
      </c>
    </row>
    <row r="113" spans="2:60" s="2" customFormat="1" ht="52" x14ac:dyDescent="0.15">
      <c r="B113" s="36">
        <v>7.8</v>
      </c>
      <c r="C113" s="38" t="s">
        <v>248</v>
      </c>
      <c r="D113" s="38" t="s">
        <v>244</v>
      </c>
      <c r="E113" s="38" t="s">
        <v>245</v>
      </c>
      <c r="F113" s="23" t="s">
        <v>227</v>
      </c>
      <c r="G113" s="23">
        <f>2946*4</f>
        <v>11784</v>
      </c>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v>4</v>
      </c>
      <c r="BF113" s="40">
        <f t="shared" si="18"/>
        <v>47136</v>
      </c>
      <c r="BG113" s="70"/>
      <c r="BH113" s="41">
        <f t="shared" si="20"/>
        <v>47136</v>
      </c>
    </row>
    <row r="114" spans="2:60" s="2" customFormat="1" ht="26" x14ac:dyDescent="0.15">
      <c r="B114" s="36">
        <v>7.9</v>
      </c>
      <c r="C114" s="38" t="s">
        <v>228</v>
      </c>
      <c r="D114" s="38" t="s">
        <v>246</v>
      </c>
      <c r="E114" s="38" t="s">
        <v>247</v>
      </c>
      <c r="F114" s="23" t="s">
        <v>55</v>
      </c>
      <c r="G114" s="23">
        <f>346*4</f>
        <v>1384</v>
      </c>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v>4</v>
      </c>
      <c r="BF114" s="40">
        <f t="shared" si="18"/>
        <v>5536</v>
      </c>
      <c r="BG114" s="70"/>
      <c r="BH114" s="41">
        <f t="shared" si="20"/>
        <v>5536</v>
      </c>
    </row>
    <row r="115" spans="2:60" s="2" customFormat="1" ht="91" x14ac:dyDescent="0.15">
      <c r="B115" s="75">
        <v>7.1</v>
      </c>
      <c r="C115" s="38" t="s">
        <v>248</v>
      </c>
      <c r="D115" s="38" t="s">
        <v>249</v>
      </c>
      <c r="E115" s="38" t="s">
        <v>346</v>
      </c>
      <c r="F115" s="23" t="s">
        <v>227</v>
      </c>
      <c r="G115" s="23">
        <f>1880*4</f>
        <v>7520</v>
      </c>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v>8</v>
      </c>
      <c r="BF115" s="40">
        <f t="shared" si="18"/>
        <v>60160</v>
      </c>
      <c r="BG115" s="70"/>
      <c r="BH115" s="41">
        <f t="shared" si="20"/>
        <v>60160</v>
      </c>
    </row>
    <row r="116" spans="2:60" s="2" customFormat="1" ht="26" x14ac:dyDescent="0.15">
      <c r="B116" s="36">
        <v>7.11</v>
      </c>
      <c r="C116" s="38" t="s">
        <v>228</v>
      </c>
      <c r="D116" s="38" t="s">
        <v>251</v>
      </c>
      <c r="E116" s="38" t="s">
        <v>347</v>
      </c>
      <c r="F116" s="42" t="s">
        <v>55</v>
      </c>
      <c r="G116" s="23">
        <f>230*4</f>
        <v>920</v>
      </c>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v>8</v>
      </c>
      <c r="BF116" s="40">
        <f t="shared" si="18"/>
        <v>7360</v>
      </c>
      <c r="BG116" s="70"/>
      <c r="BH116" s="41">
        <f t="shared" si="20"/>
        <v>7360</v>
      </c>
    </row>
    <row r="117" spans="2:60" s="2" customFormat="1" ht="91" x14ac:dyDescent="0.15">
      <c r="B117" s="36">
        <v>7.12</v>
      </c>
      <c r="C117" s="38" t="s">
        <v>253</v>
      </c>
      <c r="D117" s="38" t="s">
        <v>249</v>
      </c>
      <c r="E117" s="38" t="s">
        <v>250</v>
      </c>
      <c r="F117" s="23" t="s">
        <v>227</v>
      </c>
      <c r="G117" s="23">
        <v>7800</v>
      </c>
      <c r="H117" s="23">
        <v>1</v>
      </c>
      <c r="I117" s="23">
        <v>1</v>
      </c>
      <c r="J117" s="23">
        <v>1</v>
      </c>
      <c r="K117" s="23">
        <v>1</v>
      </c>
      <c r="L117" s="23">
        <v>1</v>
      </c>
      <c r="M117" s="23">
        <v>1</v>
      </c>
      <c r="N117" s="23">
        <v>1</v>
      </c>
      <c r="O117" s="23">
        <v>1</v>
      </c>
      <c r="P117" s="23">
        <v>1</v>
      </c>
      <c r="Q117" s="23">
        <v>1</v>
      </c>
      <c r="R117" s="23">
        <v>1</v>
      </c>
      <c r="S117" s="23">
        <v>1</v>
      </c>
      <c r="T117" s="23">
        <v>1</v>
      </c>
      <c r="U117" s="23">
        <v>1</v>
      </c>
      <c r="V117" s="23">
        <v>1</v>
      </c>
      <c r="W117" s="23">
        <v>1</v>
      </c>
      <c r="X117" s="23">
        <v>1</v>
      </c>
      <c r="Y117" s="23">
        <v>1</v>
      </c>
      <c r="Z117" s="23">
        <v>1</v>
      </c>
      <c r="AA117" s="23">
        <v>1</v>
      </c>
      <c r="AB117" s="23">
        <v>1</v>
      </c>
      <c r="AC117" s="23">
        <v>1</v>
      </c>
      <c r="AD117" s="23">
        <v>1</v>
      </c>
      <c r="AE117" s="23">
        <v>1</v>
      </c>
      <c r="AF117" s="23">
        <v>1</v>
      </c>
      <c r="AG117" s="23">
        <v>3</v>
      </c>
      <c r="AH117" s="23">
        <v>1</v>
      </c>
      <c r="AI117" s="23">
        <v>4</v>
      </c>
      <c r="AJ117" s="23">
        <v>2</v>
      </c>
      <c r="AK117" s="23">
        <v>1</v>
      </c>
      <c r="AL117" s="23">
        <v>1</v>
      </c>
      <c r="AM117" s="23">
        <v>1</v>
      </c>
      <c r="AN117" s="23"/>
      <c r="AO117" s="23">
        <v>1</v>
      </c>
      <c r="AP117" s="23"/>
      <c r="AQ117" s="23">
        <v>1</v>
      </c>
      <c r="AR117" s="23"/>
      <c r="AS117" s="23">
        <v>2</v>
      </c>
      <c r="AT117" s="23"/>
      <c r="AU117" s="23"/>
      <c r="AV117" s="23"/>
      <c r="AW117" s="23"/>
      <c r="AX117" s="23"/>
      <c r="AY117" s="23"/>
      <c r="AZ117" s="23"/>
      <c r="BA117" s="23"/>
      <c r="BB117" s="23"/>
      <c r="BC117" s="23"/>
      <c r="BD117" s="23">
        <v>15</v>
      </c>
      <c r="BE117" s="23">
        <v>33</v>
      </c>
      <c r="BF117" s="40">
        <f t="shared" si="18"/>
        <v>257400</v>
      </c>
      <c r="BG117" s="70"/>
      <c r="BH117" s="41">
        <f t="shared" si="20"/>
        <v>257400</v>
      </c>
    </row>
    <row r="118" spans="2:60" s="2" customFormat="1" ht="26" x14ac:dyDescent="0.15">
      <c r="B118" s="36">
        <v>7.13</v>
      </c>
      <c r="C118" s="38" t="s">
        <v>228</v>
      </c>
      <c r="D118" s="38" t="s">
        <v>251</v>
      </c>
      <c r="E118" s="38" t="s">
        <v>252</v>
      </c>
      <c r="F118" s="23" t="s">
        <v>55</v>
      </c>
      <c r="G118" s="23">
        <f>230*4</f>
        <v>920</v>
      </c>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v>33</v>
      </c>
      <c r="BF118" s="40">
        <f t="shared" si="18"/>
        <v>30360</v>
      </c>
      <c r="BG118" s="70"/>
      <c r="BH118" s="41">
        <f t="shared" si="20"/>
        <v>30360</v>
      </c>
    </row>
    <row r="119" spans="2:60" s="2" customFormat="1" ht="91" x14ac:dyDescent="0.15">
      <c r="B119" s="36">
        <v>7.14</v>
      </c>
      <c r="C119" s="38" t="s">
        <v>254</v>
      </c>
      <c r="D119" s="38" t="s">
        <v>255</v>
      </c>
      <c r="E119" s="38" t="s">
        <v>256</v>
      </c>
      <c r="F119" s="23" t="s">
        <v>227</v>
      </c>
      <c r="G119" s="23">
        <v>15468</v>
      </c>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v>1</v>
      </c>
      <c r="AU119" s="23">
        <v>1</v>
      </c>
      <c r="AV119" s="23">
        <v>2</v>
      </c>
      <c r="AW119" s="23">
        <v>1</v>
      </c>
      <c r="AX119" s="23"/>
      <c r="AY119" s="23"/>
      <c r="AZ119" s="23"/>
      <c r="BA119" s="23"/>
      <c r="BB119" s="23"/>
      <c r="BC119" s="23"/>
      <c r="BD119" s="23"/>
      <c r="BE119" s="23">
        <v>6</v>
      </c>
      <c r="BF119" s="40">
        <f t="shared" si="18"/>
        <v>92808</v>
      </c>
      <c r="BG119" s="70"/>
      <c r="BH119" s="41">
        <f t="shared" si="20"/>
        <v>92808</v>
      </c>
    </row>
    <row r="120" spans="2:60" s="2" customFormat="1" ht="26" x14ac:dyDescent="0.15">
      <c r="B120" s="36">
        <v>7.15</v>
      </c>
      <c r="C120" s="43" t="s">
        <v>228</v>
      </c>
      <c r="D120" s="38" t="s">
        <v>257</v>
      </c>
      <c r="E120" s="38" t="s">
        <v>258</v>
      </c>
      <c r="F120" s="23" t="s">
        <v>55</v>
      </c>
      <c r="G120" s="23">
        <f>606*4</f>
        <v>2424</v>
      </c>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v>6</v>
      </c>
      <c r="BF120" s="40">
        <f t="shared" si="18"/>
        <v>14544</v>
      </c>
      <c r="BG120" s="70"/>
      <c r="BH120" s="41">
        <f t="shared" ref="BH120:BH124" si="21">BF120*(100-BG120)%</f>
        <v>14544</v>
      </c>
    </row>
    <row r="121" spans="2:60" s="2" customFormat="1" ht="39" x14ac:dyDescent="0.15">
      <c r="B121" s="36">
        <v>7.16</v>
      </c>
      <c r="C121" s="43" t="s">
        <v>459</v>
      </c>
      <c r="D121" s="38" t="s">
        <v>462</v>
      </c>
      <c r="E121" s="38" t="s">
        <v>259</v>
      </c>
      <c r="F121" s="23" t="s">
        <v>55</v>
      </c>
      <c r="G121" s="23">
        <v>18000</v>
      </c>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v>1</v>
      </c>
      <c r="BF121" s="40">
        <f t="shared" si="18"/>
        <v>18000</v>
      </c>
      <c r="BG121" s="70"/>
      <c r="BH121" s="41">
        <f t="shared" si="21"/>
        <v>18000</v>
      </c>
    </row>
    <row r="122" spans="2:60" s="2" customFormat="1" ht="39" x14ac:dyDescent="0.15">
      <c r="B122" s="36">
        <v>7.17</v>
      </c>
      <c r="C122" s="43" t="s">
        <v>460</v>
      </c>
      <c r="D122" s="38" t="s">
        <v>461</v>
      </c>
      <c r="E122" s="38" t="s">
        <v>351</v>
      </c>
      <c r="F122" s="23" t="s">
        <v>55</v>
      </c>
      <c r="G122" s="23">
        <v>86000</v>
      </c>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v>1</v>
      </c>
      <c r="BF122" s="40">
        <f t="shared" si="18"/>
        <v>86000</v>
      </c>
      <c r="BG122" s="70"/>
      <c r="BH122" s="41">
        <f t="shared" si="21"/>
        <v>86000</v>
      </c>
    </row>
    <row r="123" spans="2:60" s="2" customFormat="1" ht="39" x14ac:dyDescent="0.15">
      <c r="B123" s="36">
        <v>7.18</v>
      </c>
      <c r="C123" s="43" t="s">
        <v>463</v>
      </c>
      <c r="D123" s="38" t="s">
        <v>464</v>
      </c>
      <c r="E123" s="38" t="s">
        <v>363</v>
      </c>
      <c r="F123" s="23" t="s">
        <v>55</v>
      </c>
      <c r="G123" s="23">
        <v>180000</v>
      </c>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v>1</v>
      </c>
      <c r="BF123" s="40">
        <f t="shared" si="18"/>
        <v>180000</v>
      </c>
      <c r="BG123" s="70"/>
      <c r="BH123" s="41">
        <f t="shared" si="21"/>
        <v>180000</v>
      </c>
    </row>
    <row r="124" spans="2:60" s="2" customFormat="1" ht="65" x14ac:dyDescent="0.15">
      <c r="B124" s="36">
        <v>7.19</v>
      </c>
      <c r="C124" s="44" t="s">
        <v>352</v>
      </c>
      <c r="D124" s="43" t="s">
        <v>353</v>
      </c>
      <c r="E124" s="38" t="s">
        <v>354</v>
      </c>
      <c r="F124" s="23" t="s">
        <v>227</v>
      </c>
      <c r="G124" s="23">
        <v>55686</v>
      </c>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v>3</v>
      </c>
      <c r="BF124" s="40">
        <f t="shared" si="18"/>
        <v>167058</v>
      </c>
      <c r="BG124" s="70"/>
      <c r="BH124" s="41">
        <f t="shared" si="21"/>
        <v>167058</v>
      </c>
    </row>
    <row r="125" spans="2:60" s="2" customFormat="1" ht="26" x14ac:dyDescent="0.15">
      <c r="B125" s="75">
        <v>7.2</v>
      </c>
      <c r="C125" s="43" t="s">
        <v>228</v>
      </c>
      <c r="D125" s="38" t="s">
        <v>356</v>
      </c>
      <c r="E125" s="38" t="s">
        <v>355</v>
      </c>
      <c r="F125" s="23" t="s">
        <v>55</v>
      </c>
      <c r="G125" s="23">
        <v>6214</v>
      </c>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v>3</v>
      </c>
      <c r="BF125" s="40">
        <f t="shared" si="18"/>
        <v>18642</v>
      </c>
      <c r="BG125" s="70"/>
      <c r="BH125" s="41">
        <f t="shared" ref="BH125:BH128" si="22">BF125*(100-BG125)%</f>
        <v>18642</v>
      </c>
    </row>
    <row r="126" spans="2:60" s="2" customFormat="1" ht="78" x14ac:dyDescent="0.15">
      <c r="B126" s="36">
        <v>7.21</v>
      </c>
      <c r="C126" s="38" t="s">
        <v>248</v>
      </c>
      <c r="D126" s="38" t="s">
        <v>358</v>
      </c>
      <c r="E126" s="38" t="s">
        <v>357</v>
      </c>
      <c r="F126" s="23" t="s">
        <v>227</v>
      </c>
      <c r="G126" s="23">
        <v>9826</v>
      </c>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v>2</v>
      </c>
      <c r="BF126" s="40">
        <f t="shared" si="18"/>
        <v>19652</v>
      </c>
      <c r="BG126" s="70"/>
      <c r="BH126" s="41">
        <f t="shared" si="22"/>
        <v>19652</v>
      </c>
    </row>
    <row r="127" spans="2:60" s="2" customFormat="1" ht="13.5" customHeight="1" x14ac:dyDescent="0.15">
      <c r="B127" s="36">
        <v>7.22</v>
      </c>
      <c r="C127" s="38" t="s">
        <v>228</v>
      </c>
      <c r="D127" s="38" t="s">
        <v>349</v>
      </c>
      <c r="E127" s="38" t="s">
        <v>348</v>
      </c>
      <c r="F127" s="23" t="s">
        <v>55</v>
      </c>
      <c r="G127" s="23">
        <v>2228</v>
      </c>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v>2</v>
      </c>
      <c r="BF127" s="40">
        <f t="shared" si="18"/>
        <v>4456</v>
      </c>
      <c r="BG127" s="70"/>
      <c r="BH127" s="41">
        <f t="shared" si="22"/>
        <v>4456</v>
      </c>
    </row>
    <row r="128" spans="2:60" s="2" customFormat="1" ht="40.25" customHeight="1" x14ac:dyDescent="0.15">
      <c r="B128" s="79">
        <v>7.23</v>
      </c>
      <c r="C128" s="45" t="s">
        <v>436</v>
      </c>
      <c r="D128" s="38" t="s">
        <v>367</v>
      </c>
      <c r="E128" s="38" t="s">
        <v>366</v>
      </c>
      <c r="F128" s="23" t="s">
        <v>55</v>
      </c>
      <c r="G128" s="46">
        <v>7378</v>
      </c>
      <c r="H128" s="46"/>
      <c r="I128" s="46"/>
      <c r="J128" s="46"/>
      <c r="K128" s="46"/>
      <c r="L128" s="46"/>
      <c r="M128" s="46"/>
      <c r="N128" s="46"/>
      <c r="O128" s="46"/>
      <c r="P128" s="46"/>
      <c r="Q128" s="46"/>
      <c r="R128" s="46"/>
      <c r="S128" s="46"/>
      <c r="T128" s="46"/>
      <c r="U128" s="46"/>
      <c r="V128" s="46"/>
      <c r="W128" s="46"/>
      <c r="X128" s="46"/>
      <c r="Y128" s="46"/>
      <c r="Z128" s="46"/>
      <c r="AA128" s="46"/>
      <c r="AB128" s="46"/>
      <c r="AC128" s="46"/>
      <c r="AD128" s="46"/>
      <c r="AE128" s="46"/>
      <c r="AF128" s="46"/>
      <c r="AG128" s="46"/>
      <c r="AH128" s="46"/>
      <c r="AI128" s="46"/>
      <c r="AJ128" s="46"/>
      <c r="AK128" s="46"/>
      <c r="AL128" s="46"/>
      <c r="AM128" s="46"/>
      <c r="AN128" s="46"/>
      <c r="AO128" s="46"/>
      <c r="AP128" s="46"/>
      <c r="AQ128" s="46"/>
      <c r="AR128" s="46"/>
      <c r="AS128" s="46"/>
      <c r="AT128" s="46"/>
      <c r="AU128" s="46"/>
      <c r="AV128" s="46"/>
      <c r="AW128" s="46"/>
      <c r="AX128" s="46"/>
      <c r="AY128" s="46"/>
      <c r="AZ128" s="46"/>
      <c r="BA128" s="46"/>
      <c r="BB128" s="46"/>
      <c r="BC128" s="46"/>
      <c r="BD128" s="46"/>
      <c r="BE128" s="46">
        <v>1</v>
      </c>
      <c r="BF128" s="47">
        <f t="shared" si="18"/>
        <v>7378</v>
      </c>
      <c r="BG128" s="70"/>
      <c r="BH128" s="47">
        <f t="shared" si="22"/>
        <v>7378</v>
      </c>
    </row>
    <row r="129" spans="2:60" s="2" customFormat="1" ht="40.25" customHeight="1" x14ac:dyDescent="0.15">
      <c r="B129" s="81">
        <v>7.24</v>
      </c>
      <c r="C129" s="76" t="s">
        <v>404</v>
      </c>
      <c r="D129" s="38" t="s">
        <v>405</v>
      </c>
      <c r="E129" s="38" t="s">
        <v>406</v>
      </c>
      <c r="F129" s="23" t="s">
        <v>55</v>
      </c>
      <c r="G129" s="46">
        <v>12500</v>
      </c>
      <c r="H129" s="46"/>
      <c r="I129" s="46"/>
      <c r="J129" s="46"/>
      <c r="K129" s="46"/>
      <c r="L129" s="46"/>
      <c r="M129" s="46"/>
      <c r="N129" s="46"/>
      <c r="O129" s="46"/>
      <c r="P129" s="46"/>
      <c r="Q129" s="46"/>
      <c r="R129" s="46"/>
      <c r="S129" s="46"/>
      <c r="T129" s="46"/>
      <c r="U129" s="46"/>
      <c r="V129" s="46"/>
      <c r="W129" s="46"/>
      <c r="X129" s="46"/>
      <c r="Y129" s="46"/>
      <c r="Z129" s="46"/>
      <c r="AA129" s="46"/>
      <c r="AB129" s="46"/>
      <c r="AC129" s="46"/>
      <c r="AD129" s="46"/>
      <c r="AE129" s="46"/>
      <c r="AF129" s="46"/>
      <c r="AG129" s="46"/>
      <c r="AH129" s="46"/>
      <c r="AI129" s="46"/>
      <c r="AJ129" s="46"/>
      <c r="AK129" s="46"/>
      <c r="AL129" s="46"/>
      <c r="AM129" s="46"/>
      <c r="AN129" s="46"/>
      <c r="AO129" s="46"/>
      <c r="AP129" s="46"/>
      <c r="AQ129" s="46"/>
      <c r="AR129" s="46"/>
      <c r="AS129" s="46"/>
      <c r="AT129" s="46"/>
      <c r="AU129" s="46"/>
      <c r="AV129" s="46"/>
      <c r="AW129" s="46"/>
      <c r="AX129" s="46"/>
      <c r="AY129" s="46"/>
      <c r="AZ129" s="46"/>
      <c r="BA129" s="46"/>
      <c r="BB129" s="46"/>
      <c r="BC129" s="46"/>
      <c r="BD129" s="46"/>
      <c r="BE129" s="46">
        <v>1</v>
      </c>
      <c r="BF129" s="47">
        <f t="shared" si="18"/>
        <v>12500</v>
      </c>
      <c r="BG129" s="70"/>
      <c r="BH129" s="41">
        <f t="shared" ref="BH129:BH134" si="23">BF129*(100-BG129)%</f>
        <v>12500</v>
      </c>
    </row>
    <row r="130" spans="2:60" s="2" customFormat="1" ht="40.25" customHeight="1" x14ac:dyDescent="0.15">
      <c r="B130" s="81">
        <v>7.25</v>
      </c>
      <c r="C130" s="76" t="s">
        <v>407</v>
      </c>
      <c r="D130" s="38" t="s">
        <v>408</v>
      </c>
      <c r="E130" s="38" t="s">
        <v>409</v>
      </c>
      <c r="F130" s="23" t="s">
        <v>55</v>
      </c>
      <c r="G130" s="46">
        <v>420</v>
      </c>
      <c r="H130" s="46"/>
      <c r="I130" s="46"/>
      <c r="J130" s="46"/>
      <c r="K130" s="46"/>
      <c r="L130" s="46"/>
      <c r="M130" s="46"/>
      <c r="N130" s="46"/>
      <c r="O130" s="46"/>
      <c r="P130" s="46"/>
      <c r="Q130" s="46"/>
      <c r="R130" s="46"/>
      <c r="S130" s="46"/>
      <c r="T130" s="46"/>
      <c r="U130" s="46"/>
      <c r="V130" s="46"/>
      <c r="W130" s="46"/>
      <c r="X130" s="46"/>
      <c r="Y130" s="46"/>
      <c r="Z130" s="46"/>
      <c r="AA130" s="46"/>
      <c r="AB130" s="46"/>
      <c r="AC130" s="46"/>
      <c r="AD130" s="46"/>
      <c r="AE130" s="46"/>
      <c r="AF130" s="46"/>
      <c r="AG130" s="46"/>
      <c r="AH130" s="46"/>
      <c r="AI130" s="46"/>
      <c r="AJ130" s="46"/>
      <c r="AK130" s="46"/>
      <c r="AL130" s="46"/>
      <c r="AM130" s="46"/>
      <c r="AN130" s="46"/>
      <c r="AO130" s="46"/>
      <c r="AP130" s="46"/>
      <c r="AQ130" s="46"/>
      <c r="AR130" s="46"/>
      <c r="AS130" s="46"/>
      <c r="AT130" s="46"/>
      <c r="AU130" s="46"/>
      <c r="AV130" s="46"/>
      <c r="AW130" s="46"/>
      <c r="AX130" s="46"/>
      <c r="AY130" s="46"/>
      <c r="AZ130" s="46"/>
      <c r="BA130" s="46"/>
      <c r="BB130" s="46"/>
      <c r="BC130" s="46"/>
      <c r="BD130" s="46"/>
      <c r="BE130" s="46">
        <v>25</v>
      </c>
      <c r="BF130" s="47">
        <f t="shared" si="18"/>
        <v>10500</v>
      </c>
      <c r="BG130" s="70"/>
      <c r="BH130" s="41">
        <f t="shared" si="23"/>
        <v>10500</v>
      </c>
    </row>
    <row r="131" spans="2:60" s="2" customFormat="1" ht="117" x14ac:dyDescent="0.15">
      <c r="B131" s="82">
        <v>7.26</v>
      </c>
      <c r="C131" s="77" t="s">
        <v>437</v>
      </c>
      <c r="D131" s="49" t="s">
        <v>382</v>
      </c>
      <c r="E131" s="49" t="s">
        <v>383</v>
      </c>
      <c r="F131" s="50" t="s">
        <v>227</v>
      </c>
      <c r="G131" s="50">
        <v>2400</v>
      </c>
      <c r="H131" s="50">
        <v>2304</v>
      </c>
      <c r="I131" s="50">
        <v>8</v>
      </c>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50"/>
      <c r="BA131" s="50"/>
      <c r="BB131" s="50"/>
      <c r="BC131" s="50"/>
      <c r="BD131" s="50"/>
      <c r="BE131" s="50">
        <v>10</v>
      </c>
      <c r="BF131" s="51">
        <f t="shared" si="18"/>
        <v>24000</v>
      </c>
      <c r="BG131" s="70"/>
      <c r="BH131" s="41">
        <f t="shared" si="23"/>
        <v>24000</v>
      </c>
    </row>
    <row r="132" spans="2:60" s="2" customFormat="1" ht="26" x14ac:dyDescent="0.15">
      <c r="B132" s="82">
        <v>7.27</v>
      </c>
      <c r="C132" s="77" t="s">
        <v>438</v>
      </c>
      <c r="D132" s="49" t="s">
        <v>384</v>
      </c>
      <c r="E132" s="49" t="s">
        <v>385</v>
      </c>
      <c r="F132" s="50" t="s">
        <v>55</v>
      </c>
      <c r="G132" s="50">
        <v>290</v>
      </c>
      <c r="H132" s="50">
        <v>284</v>
      </c>
      <c r="I132" s="50">
        <v>8</v>
      </c>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50"/>
      <c r="BA132" s="50"/>
      <c r="BB132" s="50"/>
      <c r="BC132" s="50"/>
      <c r="BD132" s="50"/>
      <c r="BE132" s="50">
        <v>10</v>
      </c>
      <c r="BF132" s="51">
        <f t="shared" si="18"/>
        <v>2900</v>
      </c>
      <c r="BG132" s="70"/>
      <c r="BH132" s="41">
        <f t="shared" si="23"/>
        <v>2900</v>
      </c>
    </row>
    <row r="133" spans="2:60" s="2" customFormat="1" ht="104" x14ac:dyDescent="0.15">
      <c r="B133" s="82">
        <v>7.28</v>
      </c>
      <c r="C133" s="77" t="s">
        <v>439</v>
      </c>
      <c r="D133" s="49" t="s">
        <v>386</v>
      </c>
      <c r="E133" s="49" t="s">
        <v>387</v>
      </c>
      <c r="F133" s="50" t="s">
        <v>227</v>
      </c>
      <c r="G133" s="50">
        <v>4000</v>
      </c>
      <c r="H133" s="50">
        <v>3980</v>
      </c>
      <c r="I133" s="50">
        <v>3</v>
      </c>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50"/>
      <c r="BA133" s="50"/>
      <c r="BB133" s="50"/>
      <c r="BC133" s="50"/>
      <c r="BD133" s="50"/>
      <c r="BE133" s="50">
        <v>3</v>
      </c>
      <c r="BF133" s="51">
        <f t="shared" si="18"/>
        <v>12000</v>
      </c>
      <c r="BG133" s="70"/>
      <c r="BH133" s="41">
        <f t="shared" si="23"/>
        <v>12000</v>
      </c>
    </row>
    <row r="134" spans="2:60" s="2" customFormat="1" ht="26" x14ac:dyDescent="0.15">
      <c r="B134" s="82">
        <v>7.29</v>
      </c>
      <c r="C134" s="77" t="s">
        <v>440</v>
      </c>
      <c r="D134" s="48" t="s">
        <v>388</v>
      </c>
      <c r="E134" s="49" t="s">
        <v>389</v>
      </c>
      <c r="F134" s="50" t="s">
        <v>55</v>
      </c>
      <c r="G134" s="50">
        <v>550</v>
      </c>
      <c r="H134" s="50">
        <v>546</v>
      </c>
      <c r="I134" s="50">
        <v>3</v>
      </c>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50"/>
      <c r="BA134" s="50"/>
      <c r="BB134" s="50"/>
      <c r="BC134" s="50"/>
      <c r="BD134" s="50"/>
      <c r="BE134" s="50">
        <v>3</v>
      </c>
      <c r="BF134" s="51">
        <f t="shared" si="18"/>
        <v>1650</v>
      </c>
      <c r="BG134" s="70"/>
      <c r="BH134" s="41">
        <f t="shared" si="23"/>
        <v>1650</v>
      </c>
    </row>
    <row r="135" spans="2:60" ht="14" x14ac:dyDescent="0.15">
      <c r="B135" s="83"/>
      <c r="C135" s="95" t="s">
        <v>260</v>
      </c>
      <c r="D135" s="95"/>
      <c r="E135" s="95"/>
      <c r="F135" s="95"/>
      <c r="G135" s="95"/>
      <c r="H135" s="95"/>
      <c r="I135" s="95"/>
      <c r="J135" s="95"/>
      <c r="K135" s="95"/>
      <c r="L135" s="95"/>
      <c r="M135" s="95"/>
      <c r="N135" s="95"/>
      <c r="O135" s="95"/>
      <c r="P135" s="95"/>
      <c r="Q135" s="95"/>
      <c r="R135" s="95"/>
      <c r="S135" s="95"/>
      <c r="T135" s="95"/>
      <c r="U135" s="95"/>
      <c r="V135" s="95"/>
      <c r="W135" s="95"/>
      <c r="X135" s="95"/>
      <c r="Y135" s="95"/>
      <c r="Z135" s="95"/>
      <c r="AA135" s="95"/>
      <c r="AB135" s="95"/>
      <c r="AC135" s="95"/>
      <c r="AD135" s="95"/>
      <c r="AE135" s="95"/>
      <c r="AF135" s="95"/>
      <c r="AG135" s="95"/>
      <c r="AH135" s="95"/>
      <c r="AI135" s="95"/>
      <c r="AJ135" s="95"/>
      <c r="AK135" s="95"/>
      <c r="AL135" s="95"/>
      <c r="AM135" s="95"/>
      <c r="AN135" s="95"/>
      <c r="AO135" s="95"/>
      <c r="AP135" s="95"/>
      <c r="AQ135" s="95"/>
      <c r="AR135" s="95"/>
      <c r="AS135" s="95"/>
      <c r="AT135" s="95"/>
      <c r="AU135" s="95"/>
      <c r="AV135" s="95"/>
      <c r="AW135" s="95"/>
      <c r="AX135" s="95"/>
      <c r="AY135" s="95"/>
      <c r="AZ135" s="95"/>
      <c r="BA135" s="95"/>
      <c r="BB135" s="95"/>
      <c r="BC135" s="95"/>
      <c r="BD135" s="95"/>
      <c r="BE135" s="95"/>
      <c r="BF135" s="95"/>
      <c r="BG135" s="95"/>
      <c r="BH135" s="96"/>
    </row>
    <row r="136" spans="2:60" ht="13.5" customHeight="1" x14ac:dyDescent="0.15">
      <c r="B136" s="84">
        <v>8.1</v>
      </c>
      <c r="C136" s="27" t="s">
        <v>369</v>
      </c>
      <c r="D136" s="7" t="s">
        <v>261</v>
      </c>
      <c r="E136" s="7" t="s">
        <v>262</v>
      </c>
      <c r="F136" s="9" t="s">
        <v>55</v>
      </c>
      <c r="G136" s="9">
        <v>16000</v>
      </c>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c r="AL136" s="9"/>
      <c r="AM136" s="9"/>
      <c r="AN136" s="9"/>
      <c r="AO136" s="9"/>
      <c r="AP136" s="9"/>
      <c r="AQ136" s="9"/>
      <c r="AR136" s="9"/>
      <c r="AS136" s="9"/>
      <c r="AT136" s="9"/>
      <c r="AU136" s="9"/>
      <c r="AV136" s="9"/>
      <c r="AW136" s="9"/>
      <c r="AX136" s="9"/>
      <c r="AY136" s="9"/>
      <c r="AZ136" s="9"/>
      <c r="BA136" s="9"/>
      <c r="BB136" s="9"/>
      <c r="BC136" s="9"/>
      <c r="BD136" s="9"/>
      <c r="BE136" s="9">
        <v>12</v>
      </c>
      <c r="BF136" s="10">
        <f t="shared" ref="BF136:BF145" si="24">BE136*G136</f>
        <v>192000</v>
      </c>
      <c r="BG136" s="70"/>
      <c r="BH136" s="16">
        <f t="shared" ref="BH136:BH141" si="25">BF136*(100-BG136)%</f>
        <v>192000</v>
      </c>
    </row>
    <row r="137" spans="2:60" ht="13.5" customHeight="1" x14ac:dyDescent="0.15">
      <c r="B137" s="84">
        <v>8.1999999999999993</v>
      </c>
      <c r="C137" s="27" t="s">
        <v>263</v>
      </c>
      <c r="D137" s="7" t="s">
        <v>81</v>
      </c>
      <c r="E137" s="6" t="s">
        <v>264</v>
      </c>
      <c r="F137" s="9" t="s">
        <v>55</v>
      </c>
      <c r="G137" s="9">
        <v>2500</v>
      </c>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c r="AM137" s="9"/>
      <c r="AN137" s="9"/>
      <c r="AO137" s="9"/>
      <c r="AP137" s="9"/>
      <c r="AQ137" s="9"/>
      <c r="AR137" s="9"/>
      <c r="AS137" s="9"/>
      <c r="AT137" s="9"/>
      <c r="AU137" s="9"/>
      <c r="AV137" s="9"/>
      <c r="AW137" s="9"/>
      <c r="AX137" s="9"/>
      <c r="AY137" s="9"/>
      <c r="AZ137" s="9"/>
      <c r="BA137" s="9"/>
      <c r="BB137" s="9"/>
      <c r="BC137" s="9"/>
      <c r="BD137" s="9"/>
      <c r="BE137" s="9">
        <v>12</v>
      </c>
      <c r="BF137" s="10">
        <f t="shared" si="24"/>
        <v>30000</v>
      </c>
      <c r="BG137" s="70"/>
      <c r="BH137" s="16">
        <f t="shared" si="25"/>
        <v>30000</v>
      </c>
    </row>
    <row r="138" spans="2:60" ht="13.5" customHeight="1" x14ac:dyDescent="0.15">
      <c r="B138" s="84">
        <v>8.3000000000000007</v>
      </c>
      <c r="C138" s="27" t="s">
        <v>265</v>
      </c>
      <c r="D138" s="7" t="s">
        <v>266</v>
      </c>
      <c r="E138" s="6" t="s">
        <v>370</v>
      </c>
      <c r="F138" s="9" t="s">
        <v>55</v>
      </c>
      <c r="G138" s="9">
        <v>40000</v>
      </c>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c r="AL138" s="9"/>
      <c r="AM138" s="9"/>
      <c r="AN138" s="9"/>
      <c r="AO138" s="9"/>
      <c r="AP138" s="9"/>
      <c r="AQ138" s="9"/>
      <c r="AR138" s="9"/>
      <c r="AS138" s="9"/>
      <c r="AT138" s="9"/>
      <c r="AU138" s="9"/>
      <c r="AV138" s="9"/>
      <c r="AW138" s="9"/>
      <c r="AX138" s="9"/>
      <c r="AY138" s="9"/>
      <c r="AZ138" s="9"/>
      <c r="BA138" s="9"/>
      <c r="BB138" s="9"/>
      <c r="BC138" s="9"/>
      <c r="BD138" s="9"/>
      <c r="BE138" s="9">
        <v>2</v>
      </c>
      <c r="BF138" s="10">
        <f t="shared" si="24"/>
        <v>80000</v>
      </c>
      <c r="BG138" s="70"/>
      <c r="BH138" s="16">
        <f t="shared" si="25"/>
        <v>80000</v>
      </c>
    </row>
    <row r="139" spans="2:60" ht="30" customHeight="1" x14ac:dyDescent="0.15">
      <c r="B139" s="84">
        <v>8.4</v>
      </c>
      <c r="C139" s="78" t="s">
        <v>465</v>
      </c>
      <c r="D139" s="7" t="s">
        <v>81</v>
      </c>
      <c r="E139" s="7" t="s">
        <v>371</v>
      </c>
      <c r="F139" s="9" t="s">
        <v>55</v>
      </c>
      <c r="G139" s="9">
        <v>20000</v>
      </c>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c r="AL139" s="9"/>
      <c r="AM139" s="9"/>
      <c r="AN139" s="9"/>
      <c r="AO139" s="9"/>
      <c r="AP139" s="9"/>
      <c r="AQ139" s="9"/>
      <c r="AR139" s="9"/>
      <c r="AS139" s="9"/>
      <c r="AT139" s="9"/>
      <c r="AU139" s="9"/>
      <c r="AV139" s="9"/>
      <c r="AW139" s="9"/>
      <c r="AX139" s="9"/>
      <c r="AY139" s="9"/>
      <c r="AZ139" s="9"/>
      <c r="BA139" s="9"/>
      <c r="BB139" s="9"/>
      <c r="BC139" s="9"/>
      <c r="BD139" s="9"/>
      <c r="BE139" s="9">
        <v>1</v>
      </c>
      <c r="BF139" s="10">
        <f t="shared" si="24"/>
        <v>20000</v>
      </c>
      <c r="BG139" s="70"/>
      <c r="BH139" s="16">
        <f t="shared" si="25"/>
        <v>20000</v>
      </c>
    </row>
    <row r="140" spans="2:60" ht="13.5" customHeight="1" x14ac:dyDescent="0.15">
      <c r="B140" s="84">
        <v>8.5</v>
      </c>
      <c r="C140" s="27" t="s">
        <v>267</v>
      </c>
      <c r="D140" s="7" t="s">
        <v>81</v>
      </c>
      <c r="E140" s="6" t="s">
        <v>268</v>
      </c>
      <c r="F140" s="9" t="s">
        <v>55</v>
      </c>
      <c r="G140" s="9">
        <v>500</v>
      </c>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c r="AM140" s="9"/>
      <c r="AN140" s="9"/>
      <c r="AO140" s="9"/>
      <c r="AP140" s="9"/>
      <c r="AQ140" s="9"/>
      <c r="AR140" s="9"/>
      <c r="AS140" s="9"/>
      <c r="AT140" s="9"/>
      <c r="AU140" s="9"/>
      <c r="AV140" s="9"/>
      <c r="AW140" s="9"/>
      <c r="AX140" s="9"/>
      <c r="AY140" s="9"/>
      <c r="AZ140" s="9"/>
      <c r="BA140" s="9"/>
      <c r="BB140" s="9"/>
      <c r="BC140" s="9"/>
      <c r="BD140" s="9"/>
      <c r="BE140" s="9">
        <v>12</v>
      </c>
      <c r="BF140" s="10">
        <f t="shared" si="24"/>
        <v>6000</v>
      </c>
      <c r="BG140" s="70"/>
      <c r="BH140" s="16">
        <f t="shared" si="25"/>
        <v>6000</v>
      </c>
    </row>
    <row r="141" spans="2:60" ht="26" x14ac:dyDescent="0.15">
      <c r="B141" s="84">
        <v>8.6</v>
      </c>
      <c r="C141" s="27" t="s">
        <v>344</v>
      </c>
      <c r="D141" s="7" t="s">
        <v>81</v>
      </c>
      <c r="E141" s="6" t="s">
        <v>372</v>
      </c>
      <c r="F141" s="9" t="s">
        <v>55</v>
      </c>
      <c r="G141" s="9">
        <v>5000</v>
      </c>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c r="AM141" s="9"/>
      <c r="AN141" s="9"/>
      <c r="AO141" s="9"/>
      <c r="AP141" s="9"/>
      <c r="AQ141" s="9"/>
      <c r="AR141" s="9"/>
      <c r="AS141" s="9"/>
      <c r="AT141" s="9"/>
      <c r="AU141" s="9"/>
      <c r="AV141" s="9"/>
      <c r="AW141" s="9"/>
      <c r="AX141" s="9"/>
      <c r="AY141" s="9"/>
      <c r="AZ141" s="9"/>
      <c r="BA141" s="9"/>
      <c r="BB141" s="9"/>
      <c r="BC141" s="9"/>
      <c r="BD141" s="9"/>
      <c r="BE141" s="9">
        <v>2</v>
      </c>
      <c r="BF141" s="10">
        <f t="shared" si="24"/>
        <v>10000</v>
      </c>
      <c r="BG141" s="70"/>
      <c r="BH141" s="16">
        <f t="shared" si="25"/>
        <v>10000</v>
      </c>
    </row>
    <row r="142" spans="2:60" ht="13.5" customHeight="1" x14ac:dyDescent="0.15">
      <c r="B142" s="80">
        <v>8.6999999999999993</v>
      </c>
      <c r="C142" s="7" t="s">
        <v>269</v>
      </c>
      <c r="D142" s="7" t="s">
        <v>345</v>
      </c>
      <c r="E142" s="6" t="s">
        <v>270</v>
      </c>
      <c r="F142" s="9" t="s">
        <v>55</v>
      </c>
      <c r="G142" s="9">
        <v>1500</v>
      </c>
      <c r="H142" s="9"/>
      <c r="I142" s="9"/>
      <c r="J142" s="9"/>
      <c r="K142" s="9"/>
      <c r="L142" s="9"/>
      <c r="M142" s="9"/>
      <c r="N142" s="9"/>
      <c r="O142" s="9"/>
      <c r="P142" s="9"/>
      <c r="Q142" s="9"/>
      <c r="R142" s="9"/>
      <c r="S142" s="9"/>
      <c r="T142" s="9"/>
      <c r="U142" s="9"/>
      <c r="V142" s="9"/>
      <c r="W142" s="9"/>
      <c r="X142" s="9"/>
      <c r="Y142" s="9"/>
      <c r="Z142" s="9"/>
      <c r="AA142" s="9"/>
      <c r="AB142" s="9"/>
      <c r="AC142" s="9"/>
      <c r="AD142" s="9"/>
      <c r="AE142" s="9"/>
      <c r="AF142" s="9"/>
      <c r="AG142" s="9"/>
      <c r="AH142" s="9"/>
      <c r="AI142" s="9"/>
      <c r="AJ142" s="9"/>
      <c r="AK142" s="9"/>
      <c r="AL142" s="9"/>
      <c r="AM142" s="9"/>
      <c r="AN142" s="9"/>
      <c r="AO142" s="9"/>
      <c r="AP142" s="9"/>
      <c r="AQ142" s="9"/>
      <c r="AR142" s="9"/>
      <c r="AS142" s="9"/>
      <c r="AT142" s="9"/>
      <c r="AU142" s="9"/>
      <c r="AV142" s="9"/>
      <c r="AW142" s="9"/>
      <c r="AX142" s="9"/>
      <c r="AY142" s="9"/>
      <c r="AZ142" s="9"/>
      <c r="BA142" s="9"/>
      <c r="BB142" s="9"/>
      <c r="BC142" s="9"/>
      <c r="BD142" s="9"/>
      <c r="BE142" s="9">
        <v>3</v>
      </c>
      <c r="BF142" s="10">
        <f t="shared" si="24"/>
        <v>4500</v>
      </c>
      <c r="BG142" s="70"/>
      <c r="BH142" s="16">
        <f t="shared" ref="BH142:BH145" si="26">BF142*(100-BG142)%</f>
        <v>4500</v>
      </c>
    </row>
    <row r="143" spans="2:60" ht="13.5" customHeight="1" x14ac:dyDescent="0.15">
      <c r="B143" s="6">
        <v>8.8000000000000007</v>
      </c>
      <c r="C143" s="7" t="s">
        <v>271</v>
      </c>
      <c r="D143" s="7" t="s">
        <v>345</v>
      </c>
      <c r="E143" s="35" t="s">
        <v>441</v>
      </c>
      <c r="F143" s="9" t="s">
        <v>55</v>
      </c>
      <c r="G143" s="9">
        <v>2500</v>
      </c>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c r="AL143" s="9"/>
      <c r="AM143" s="9"/>
      <c r="AN143" s="9"/>
      <c r="AO143" s="9"/>
      <c r="AP143" s="9"/>
      <c r="AQ143" s="9"/>
      <c r="AR143" s="9"/>
      <c r="AS143" s="9"/>
      <c r="AT143" s="9"/>
      <c r="AU143" s="9"/>
      <c r="AV143" s="9"/>
      <c r="AW143" s="9"/>
      <c r="AX143" s="9"/>
      <c r="AY143" s="9"/>
      <c r="AZ143" s="9"/>
      <c r="BA143" s="9"/>
      <c r="BB143" s="9"/>
      <c r="BC143" s="9"/>
      <c r="BD143" s="9"/>
      <c r="BE143" s="9">
        <v>2</v>
      </c>
      <c r="BF143" s="10">
        <f t="shared" si="24"/>
        <v>5000</v>
      </c>
      <c r="BG143" s="70"/>
      <c r="BH143" s="16">
        <f t="shared" si="26"/>
        <v>5000</v>
      </c>
    </row>
    <row r="144" spans="2:60" ht="13.5" customHeight="1" x14ac:dyDescent="0.15">
      <c r="B144" s="6">
        <v>8.9</v>
      </c>
      <c r="C144" s="7" t="s">
        <v>272</v>
      </c>
      <c r="D144" s="7" t="s">
        <v>81</v>
      </c>
      <c r="E144" s="7" t="s">
        <v>373</v>
      </c>
      <c r="F144" s="9" t="s">
        <v>55</v>
      </c>
      <c r="G144" s="9">
        <v>1600</v>
      </c>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c r="AI144" s="9"/>
      <c r="AJ144" s="9"/>
      <c r="AK144" s="9"/>
      <c r="AL144" s="9"/>
      <c r="AM144" s="9"/>
      <c r="AN144" s="9"/>
      <c r="AO144" s="9"/>
      <c r="AP144" s="9"/>
      <c r="AQ144" s="9"/>
      <c r="AR144" s="9"/>
      <c r="AS144" s="9"/>
      <c r="AT144" s="9"/>
      <c r="AU144" s="9"/>
      <c r="AV144" s="9"/>
      <c r="AW144" s="9"/>
      <c r="AX144" s="9"/>
      <c r="AY144" s="9"/>
      <c r="AZ144" s="9"/>
      <c r="BA144" s="9"/>
      <c r="BB144" s="9"/>
      <c r="BC144" s="9"/>
      <c r="BD144" s="9"/>
      <c r="BE144" s="9">
        <v>4</v>
      </c>
      <c r="BF144" s="10">
        <f t="shared" si="24"/>
        <v>6400</v>
      </c>
      <c r="BG144" s="70"/>
      <c r="BH144" s="16">
        <f t="shared" si="26"/>
        <v>6400</v>
      </c>
    </row>
    <row r="145" spans="2:60" ht="13.5" customHeight="1" x14ac:dyDescent="0.15">
      <c r="B145" s="73">
        <v>8.1</v>
      </c>
      <c r="C145" s="7" t="s">
        <v>273</v>
      </c>
      <c r="D145" s="7" t="s">
        <v>81</v>
      </c>
      <c r="E145" s="7" t="s">
        <v>374</v>
      </c>
      <c r="F145" s="9" t="s">
        <v>55</v>
      </c>
      <c r="G145" s="9">
        <v>350</v>
      </c>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c r="AL145" s="9"/>
      <c r="AM145" s="9"/>
      <c r="AN145" s="9"/>
      <c r="AO145" s="9"/>
      <c r="AP145" s="9"/>
      <c r="AQ145" s="9"/>
      <c r="AR145" s="9"/>
      <c r="AS145" s="9"/>
      <c r="AT145" s="9"/>
      <c r="AU145" s="9"/>
      <c r="AV145" s="9"/>
      <c r="AW145" s="9"/>
      <c r="AX145" s="9"/>
      <c r="AY145" s="9"/>
      <c r="AZ145" s="9"/>
      <c r="BA145" s="9"/>
      <c r="BB145" s="9"/>
      <c r="BC145" s="9"/>
      <c r="BD145" s="9"/>
      <c r="BE145" s="9">
        <v>1</v>
      </c>
      <c r="BF145" s="10">
        <f t="shared" si="24"/>
        <v>350</v>
      </c>
      <c r="BG145" s="70"/>
      <c r="BH145" s="16">
        <f t="shared" si="26"/>
        <v>350</v>
      </c>
    </row>
    <row r="146" spans="2:60" ht="13.5" customHeight="1" x14ac:dyDescent="0.15">
      <c r="B146" s="94" t="s">
        <v>350</v>
      </c>
      <c r="C146" s="95"/>
      <c r="D146" s="95"/>
      <c r="E146" s="95"/>
      <c r="F146" s="95"/>
      <c r="G146" s="95"/>
      <c r="H146" s="95"/>
      <c r="I146" s="95"/>
      <c r="J146" s="95"/>
      <c r="K146" s="95"/>
      <c r="L146" s="95"/>
      <c r="M146" s="95"/>
      <c r="N146" s="95"/>
      <c r="O146" s="95"/>
      <c r="P146" s="95"/>
      <c r="Q146" s="95"/>
      <c r="R146" s="95"/>
      <c r="S146" s="95"/>
      <c r="T146" s="95"/>
      <c r="U146" s="95"/>
      <c r="V146" s="95"/>
      <c r="W146" s="95"/>
      <c r="X146" s="95"/>
      <c r="Y146" s="95"/>
      <c r="Z146" s="95"/>
      <c r="AA146" s="95"/>
      <c r="AB146" s="95"/>
      <c r="AC146" s="95"/>
      <c r="AD146" s="95"/>
      <c r="AE146" s="95"/>
      <c r="AF146" s="95"/>
      <c r="AG146" s="95"/>
      <c r="AH146" s="95"/>
      <c r="AI146" s="95"/>
      <c r="AJ146" s="95"/>
      <c r="AK146" s="95"/>
      <c r="AL146" s="95"/>
      <c r="AM146" s="95"/>
      <c r="AN146" s="95"/>
      <c r="AO146" s="95"/>
      <c r="AP146" s="95"/>
      <c r="AQ146" s="95"/>
      <c r="AR146" s="95"/>
      <c r="AS146" s="95"/>
      <c r="AT146" s="95"/>
      <c r="AU146" s="95"/>
      <c r="AV146" s="95"/>
      <c r="AW146" s="95"/>
      <c r="AX146" s="95"/>
      <c r="AY146" s="95"/>
      <c r="AZ146" s="95"/>
      <c r="BA146" s="95"/>
      <c r="BB146" s="95"/>
      <c r="BC146" s="95"/>
      <c r="BD146" s="95"/>
      <c r="BE146" s="95"/>
      <c r="BF146" s="95"/>
      <c r="BG146" s="95"/>
      <c r="BH146" s="96"/>
    </row>
    <row r="147" spans="2:60" ht="39" x14ac:dyDescent="0.15">
      <c r="B147" s="6">
        <v>9.1</v>
      </c>
      <c r="C147" s="52" t="s">
        <v>298</v>
      </c>
      <c r="D147" s="7" t="s">
        <v>300</v>
      </c>
      <c r="E147" s="7" t="s">
        <v>301</v>
      </c>
      <c r="F147" s="53" t="s">
        <v>299</v>
      </c>
      <c r="G147" s="53">
        <v>2500</v>
      </c>
      <c r="H147" s="54" t="s">
        <v>301</v>
      </c>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c r="AM147" s="9"/>
      <c r="AN147" s="9"/>
      <c r="AO147" s="9"/>
      <c r="AP147" s="9"/>
      <c r="AQ147" s="9"/>
      <c r="AR147" s="9"/>
      <c r="AS147" s="9"/>
      <c r="AT147" s="9"/>
      <c r="AU147" s="9"/>
      <c r="AV147" s="9"/>
      <c r="AW147" s="9"/>
      <c r="AX147" s="9"/>
      <c r="AY147" s="9"/>
      <c r="AZ147" s="9"/>
      <c r="BA147" s="9"/>
      <c r="BB147" s="9"/>
      <c r="BC147" s="9"/>
      <c r="BD147" s="9"/>
      <c r="BE147" s="9">
        <v>100</v>
      </c>
      <c r="BF147" s="10">
        <f>BE147*G147</f>
        <v>250000</v>
      </c>
      <c r="BG147" s="70"/>
      <c r="BH147" s="16">
        <f t="shared" ref="BH147:BH148" si="27">BF147*(100-BG147)%</f>
        <v>250000</v>
      </c>
    </row>
    <row r="148" spans="2:60" ht="39" x14ac:dyDescent="0.15">
      <c r="B148" s="6">
        <v>9.1999999999999993</v>
      </c>
      <c r="C148" s="52" t="s">
        <v>302</v>
      </c>
      <c r="D148" s="7" t="s">
        <v>300</v>
      </c>
      <c r="E148" s="7" t="s">
        <v>303</v>
      </c>
      <c r="F148" s="53" t="s">
        <v>299</v>
      </c>
      <c r="G148" s="53">
        <v>3200</v>
      </c>
      <c r="H148" s="54" t="s">
        <v>303</v>
      </c>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c r="AM148" s="9"/>
      <c r="AN148" s="9"/>
      <c r="AO148" s="9"/>
      <c r="AP148" s="9"/>
      <c r="AQ148" s="9"/>
      <c r="AR148" s="9"/>
      <c r="AS148" s="9"/>
      <c r="AT148" s="9"/>
      <c r="AU148" s="9"/>
      <c r="AV148" s="9"/>
      <c r="AW148" s="9"/>
      <c r="AX148" s="9"/>
      <c r="AY148" s="9"/>
      <c r="AZ148" s="9"/>
      <c r="BA148" s="9"/>
      <c r="BB148" s="9"/>
      <c r="BC148" s="9"/>
      <c r="BD148" s="9"/>
      <c r="BE148" s="9">
        <v>5</v>
      </c>
      <c r="BF148" s="10">
        <f t="shared" ref="BF148:BF169" si="28">BE148*G148</f>
        <v>16000</v>
      </c>
      <c r="BG148" s="70"/>
      <c r="BH148" s="16">
        <f t="shared" si="27"/>
        <v>16000</v>
      </c>
    </row>
    <row r="149" spans="2:60" ht="13.5" customHeight="1" x14ac:dyDescent="0.15">
      <c r="B149" s="6">
        <v>9.3000000000000007</v>
      </c>
      <c r="C149" s="52" t="s">
        <v>304</v>
      </c>
      <c r="D149" s="7" t="s">
        <v>300</v>
      </c>
      <c r="E149" s="7" t="s">
        <v>305</v>
      </c>
      <c r="F149" s="53" t="s">
        <v>330</v>
      </c>
      <c r="G149" s="53">
        <v>400</v>
      </c>
      <c r="H149" s="54" t="s">
        <v>305</v>
      </c>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c r="AM149" s="9"/>
      <c r="AN149" s="9"/>
      <c r="AO149" s="9"/>
      <c r="AP149" s="9"/>
      <c r="AQ149" s="9"/>
      <c r="AR149" s="9"/>
      <c r="AS149" s="9"/>
      <c r="AT149" s="9"/>
      <c r="AU149" s="9"/>
      <c r="AV149" s="9"/>
      <c r="AW149" s="9"/>
      <c r="AX149" s="9"/>
      <c r="AY149" s="9"/>
      <c r="AZ149" s="9"/>
      <c r="BA149" s="9"/>
      <c r="BB149" s="9"/>
      <c r="BC149" s="9"/>
      <c r="BD149" s="9"/>
      <c r="BE149" s="9">
        <v>100</v>
      </c>
      <c r="BF149" s="10">
        <f t="shared" si="28"/>
        <v>40000</v>
      </c>
      <c r="BG149" s="70"/>
      <c r="BH149" s="16">
        <f t="shared" ref="BH149:BH155" si="29">BF149*(100-BG149)%</f>
        <v>40000</v>
      </c>
    </row>
    <row r="150" spans="2:60" ht="13.5" customHeight="1" x14ac:dyDescent="0.15">
      <c r="B150" s="6">
        <v>9.4</v>
      </c>
      <c r="C150" s="52" t="s">
        <v>306</v>
      </c>
      <c r="D150" s="7" t="s">
        <v>300</v>
      </c>
      <c r="E150" s="7" t="s">
        <v>305</v>
      </c>
      <c r="F150" s="53" t="s">
        <v>330</v>
      </c>
      <c r="G150" s="53">
        <v>400</v>
      </c>
      <c r="H150" s="54" t="s">
        <v>305</v>
      </c>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c r="AM150" s="9"/>
      <c r="AN150" s="9"/>
      <c r="AO150" s="9"/>
      <c r="AP150" s="9"/>
      <c r="AQ150" s="9"/>
      <c r="AR150" s="9"/>
      <c r="AS150" s="9"/>
      <c r="AT150" s="9"/>
      <c r="AU150" s="9"/>
      <c r="AV150" s="9"/>
      <c r="AW150" s="9"/>
      <c r="AX150" s="9"/>
      <c r="AY150" s="9"/>
      <c r="AZ150" s="9"/>
      <c r="BA150" s="9"/>
      <c r="BB150" s="9"/>
      <c r="BC150" s="9"/>
      <c r="BD150" s="9"/>
      <c r="BE150" s="9">
        <v>100</v>
      </c>
      <c r="BF150" s="10">
        <f t="shared" si="28"/>
        <v>40000</v>
      </c>
      <c r="BG150" s="70"/>
      <c r="BH150" s="16">
        <f t="shared" si="29"/>
        <v>40000</v>
      </c>
    </row>
    <row r="151" spans="2:60" ht="13.5" customHeight="1" x14ac:dyDescent="0.15">
      <c r="B151" s="6">
        <v>9.5</v>
      </c>
      <c r="C151" s="52" t="s">
        <v>307</v>
      </c>
      <c r="D151" s="7" t="s">
        <v>300</v>
      </c>
      <c r="E151" s="7" t="s">
        <v>308</v>
      </c>
      <c r="F151" s="53" t="s">
        <v>330</v>
      </c>
      <c r="G151" s="53">
        <v>700</v>
      </c>
      <c r="H151" s="53" t="s">
        <v>308</v>
      </c>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c r="AL151" s="9"/>
      <c r="AM151" s="9"/>
      <c r="AN151" s="9"/>
      <c r="AO151" s="9"/>
      <c r="AP151" s="9"/>
      <c r="AQ151" s="9"/>
      <c r="AR151" s="9"/>
      <c r="AS151" s="9"/>
      <c r="AT151" s="9"/>
      <c r="AU151" s="9"/>
      <c r="AV151" s="9"/>
      <c r="AW151" s="9"/>
      <c r="AX151" s="9"/>
      <c r="AY151" s="9"/>
      <c r="AZ151" s="9"/>
      <c r="BA151" s="9"/>
      <c r="BB151" s="9"/>
      <c r="BC151" s="9"/>
      <c r="BD151" s="9"/>
      <c r="BE151" s="9">
        <v>100</v>
      </c>
      <c r="BF151" s="10">
        <f t="shared" si="28"/>
        <v>70000</v>
      </c>
      <c r="BG151" s="70"/>
      <c r="BH151" s="16">
        <f t="shared" si="29"/>
        <v>70000</v>
      </c>
    </row>
    <row r="152" spans="2:60" ht="31.25" customHeight="1" x14ac:dyDescent="0.15">
      <c r="B152" s="6">
        <v>9.6</v>
      </c>
      <c r="C152" s="52" t="s">
        <v>309</v>
      </c>
      <c r="D152" s="7" t="s">
        <v>300</v>
      </c>
      <c r="E152" s="7" t="s">
        <v>310</v>
      </c>
      <c r="F152" s="53" t="s">
        <v>299</v>
      </c>
      <c r="G152" s="53">
        <v>400</v>
      </c>
      <c r="H152" s="53" t="s">
        <v>310</v>
      </c>
      <c r="I152" s="9"/>
      <c r="J152" s="9"/>
      <c r="K152" s="9"/>
      <c r="L152" s="9"/>
      <c r="M152" s="9"/>
      <c r="N152" s="9"/>
      <c r="O152" s="9"/>
      <c r="P152" s="9"/>
      <c r="Q152" s="9"/>
      <c r="R152" s="9"/>
      <c r="S152" s="9"/>
      <c r="T152" s="9"/>
      <c r="U152" s="9"/>
      <c r="V152" s="9"/>
      <c r="W152" s="9"/>
      <c r="X152" s="9"/>
      <c r="Y152" s="9"/>
      <c r="Z152" s="9"/>
      <c r="AA152" s="9"/>
      <c r="AB152" s="9"/>
      <c r="AC152" s="9"/>
      <c r="AD152" s="9"/>
      <c r="AE152" s="9"/>
      <c r="AF152" s="9"/>
      <c r="AG152" s="9"/>
      <c r="AH152" s="9"/>
      <c r="AI152" s="9"/>
      <c r="AJ152" s="9"/>
      <c r="AK152" s="9"/>
      <c r="AL152" s="9"/>
      <c r="AM152" s="9"/>
      <c r="AN152" s="9"/>
      <c r="AO152" s="9"/>
      <c r="AP152" s="9"/>
      <c r="AQ152" s="9"/>
      <c r="AR152" s="9"/>
      <c r="AS152" s="9"/>
      <c r="AT152" s="9"/>
      <c r="AU152" s="9"/>
      <c r="AV152" s="9"/>
      <c r="AW152" s="9"/>
      <c r="AX152" s="9"/>
      <c r="AY152" s="9"/>
      <c r="AZ152" s="9"/>
      <c r="BA152" s="9"/>
      <c r="BB152" s="9"/>
      <c r="BC152" s="9"/>
      <c r="BD152" s="9"/>
      <c r="BE152" s="9">
        <v>20</v>
      </c>
      <c r="BF152" s="10">
        <f t="shared" si="28"/>
        <v>8000</v>
      </c>
      <c r="BG152" s="70"/>
      <c r="BH152" s="16">
        <f t="shared" si="29"/>
        <v>8000</v>
      </c>
    </row>
    <row r="153" spans="2:60" ht="33" customHeight="1" x14ac:dyDescent="0.15">
      <c r="B153" s="6">
        <v>9.6999999999999993</v>
      </c>
      <c r="C153" s="52" t="s">
        <v>311</v>
      </c>
      <c r="D153" s="7" t="s">
        <v>300</v>
      </c>
      <c r="E153" s="7" t="s">
        <v>312</v>
      </c>
      <c r="F153" s="53" t="s">
        <v>299</v>
      </c>
      <c r="G153" s="53">
        <v>600</v>
      </c>
      <c r="H153" s="53" t="s">
        <v>312</v>
      </c>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c r="AM153" s="9"/>
      <c r="AN153" s="9"/>
      <c r="AO153" s="9"/>
      <c r="AP153" s="9"/>
      <c r="AQ153" s="9"/>
      <c r="AR153" s="9"/>
      <c r="AS153" s="9"/>
      <c r="AT153" s="9"/>
      <c r="AU153" s="9"/>
      <c r="AV153" s="9"/>
      <c r="AW153" s="9"/>
      <c r="AX153" s="9"/>
      <c r="AY153" s="9"/>
      <c r="AZ153" s="9"/>
      <c r="BA153" s="9"/>
      <c r="BB153" s="9"/>
      <c r="BC153" s="9"/>
      <c r="BD153" s="9"/>
      <c r="BE153" s="9">
        <v>2</v>
      </c>
      <c r="BF153" s="10">
        <f t="shared" si="28"/>
        <v>1200</v>
      </c>
      <c r="BG153" s="70"/>
      <c r="BH153" s="16">
        <f t="shared" si="29"/>
        <v>1200</v>
      </c>
    </row>
    <row r="154" spans="2:60" ht="13.5" customHeight="1" x14ac:dyDescent="0.15">
      <c r="B154" s="6">
        <v>9.8000000000000007</v>
      </c>
      <c r="C154" s="52" t="s">
        <v>442</v>
      </c>
      <c r="D154" s="7" t="s">
        <v>300</v>
      </c>
      <c r="E154" s="7" t="s">
        <v>313</v>
      </c>
      <c r="F154" s="53" t="s">
        <v>330</v>
      </c>
      <c r="G154" s="53">
        <v>420</v>
      </c>
      <c r="H154" s="53" t="s">
        <v>313</v>
      </c>
      <c r="I154" s="9"/>
      <c r="J154" s="9"/>
      <c r="K154" s="9"/>
      <c r="L154" s="9"/>
      <c r="M154" s="9"/>
      <c r="N154" s="9"/>
      <c r="O154" s="9"/>
      <c r="P154" s="9"/>
      <c r="Q154" s="9"/>
      <c r="R154" s="9"/>
      <c r="S154" s="9"/>
      <c r="T154" s="9"/>
      <c r="U154" s="9"/>
      <c r="V154" s="9"/>
      <c r="W154" s="9"/>
      <c r="X154" s="9"/>
      <c r="Y154" s="9"/>
      <c r="Z154" s="9"/>
      <c r="AA154" s="9"/>
      <c r="AB154" s="9"/>
      <c r="AC154" s="9"/>
      <c r="AD154" s="9"/>
      <c r="AE154" s="9"/>
      <c r="AF154" s="9"/>
      <c r="AG154" s="9"/>
      <c r="AH154" s="9"/>
      <c r="AI154" s="9"/>
      <c r="AJ154" s="9"/>
      <c r="AK154" s="9"/>
      <c r="AL154" s="9"/>
      <c r="AM154" s="9"/>
      <c r="AN154" s="9"/>
      <c r="AO154" s="9"/>
      <c r="AP154" s="9"/>
      <c r="AQ154" s="9"/>
      <c r="AR154" s="9"/>
      <c r="AS154" s="9"/>
      <c r="AT154" s="9"/>
      <c r="AU154" s="9"/>
      <c r="AV154" s="9"/>
      <c r="AW154" s="9"/>
      <c r="AX154" s="9"/>
      <c r="AY154" s="9"/>
      <c r="AZ154" s="9"/>
      <c r="BA154" s="9"/>
      <c r="BB154" s="9"/>
      <c r="BC154" s="9"/>
      <c r="BD154" s="9"/>
      <c r="BE154" s="9">
        <v>35</v>
      </c>
      <c r="BF154" s="10">
        <f t="shared" si="28"/>
        <v>14700</v>
      </c>
      <c r="BG154" s="70"/>
      <c r="BH154" s="16">
        <f t="shared" si="29"/>
        <v>14700</v>
      </c>
    </row>
    <row r="155" spans="2:60" ht="19.25" customHeight="1" x14ac:dyDescent="0.15">
      <c r="B155" s="6">
        <v>9.9</v>
      </c>
      <c r="C155" s="52" t="s">
        <v>443</v>
      </c>
      <c r="D155" s="7" t="s">
        <v>300</v>
      </c>
      <c r="E155" s="7" t="s">
        <v>314</v>
      </c>
      <c r="F155" s="53" t="s">
        <v>330</v>
      </c>
      <c r="G155" s="53">
        <v>450</v>
      </c>
      <c r="H155" s="53" t="s">
        <v>314</v>
      </c>
      <c r="I155" s="9"/>
      <c r="J155" s="9"/>
      <c r="K155" s="9"/>
      <c r="L155" s="9"/>
      <c r="M155" s="9"/>
      <c r="N155" s="9"/>
      <c r="O155" s="9"/>
      <c r="P155" s="9"/>
      <c r="Q155" s="9"/>
      <c r="R155" s="9"/>
      <c r="S155" s="9"/>
      <c r="T155" s="9"/>
      <c r="U155" s="9"/>
      <c r="V155" s="9"/>
      <c r="W155" s="9"/>
      <c r="X155" s="9"/>
      <c r="Y155" s="9"/>
      <c r="Z155" s="9"/>
      <c r="AA155" s="9"/>
      <c r="AB155" s="9"/>
      <c r="AC155" s="9"/>
      <c r="AD155" s="9"/>
      <c r="AE155" s="9"/>
      <c r="AF155" s="9"/>
      <c r="AG155" s="9"/>
      <c r="AH155" s="9"/>
      <c r="AI155" s="9"/>
      <c r="AJ155" s="9"/>
      <c r="AK155" s="9"/>
      <c r="AL155" s="9"/>
      <c r="AM155" s="9"/>
      <c r="AN155" s="9"/>
      <c r="AO155" s="9"/>
      <c r="AP155" s="9"/>
      <c r="AQ155" s="9"/>
      <c r="AR155" s="9"/>
      <c r="AS155" s="9"/>
      <c r="AT155" s="9"/>
      <c r="AU155" s="9"/>
      <c r="AV155" s="9"/>
      <c r="AW155" s="9"/>
      <c r="AX155" s="9"/>
      <c r="AY155" s="9"/>
      <c r="AZ155" s="9"/>
      <c r="BA155" s="9"/>
      <c r="BB155" s="9"/>
      <c r="BC155" s="9"/>
      <c r="BD155" s="9"/>
      <c r="BE155" s="9">
        <v>18</v>
      </c>
      <c r="BF155" s="10">
        <f t="shared" si="28"/>
        <v>8100</v>
      </c>
      <c r="BG155" s="70"/>
      <c r="BH155" s="16">
        <f t="shared" si="29"/>
        <v>8100</v>
      </c>
    </row>
    <row r="156" spans="2:60" ht="13.5" customHeight="1" x14ac:dyDescent="0.15">
      <c r="B156" s="73">
        <v>9.1</v>
      </c>
      <c r="C156" s="52" t="s">
        <v>444</v>
      </c>
      <c r="D156" s="7" t="s">
        <v>300</v>
      </c>
      <c r="E156" s="7" t="s">
        <v>315</v>
      </c>
      <c r="F156" s="53" t="s">
        <v>330</v>
      </c>
      <c r="G156" s="53">
        <v>520</v>
      </c>
      <c r="H156" s="53" t="s">
        <v>315</v>
      </c>
      <c r="I156" s="9"/>
      <c r="J156" s="9"/>
      <c r="K156" s="9"/>
      <c r="L156" s="9"/>
      <c r="M156" s="9"/>
      <c r="N156" s="9"/>
      <c r="O156" s="9"/>
      <c r="P156" s="9"/>
      <c r="Q156" s="9"/>
      <c r="R156" s="9"/>
      <c r="S156" s="9"/>
      <c r="T156" s="9"/>
      <c r="U156" s="9"/>
      <c r="V156" s="9"/>
      <c r="W156" s="9"/>
      <c r="X156" s="9"/>
      <c r="Y156" s="9"/>
      <c r="Z156" s="9"/>
      <c r="AA156" s="9"/>
      <c r="AB156" s="9"/>
      <c r="AC156" s="9"/>
      <c r="AD156" s="9"/>
      <c r="AE156" s="9"/>
      <c r="AF156" s="9"/>
      <c r="AG156" s="9"/>
      <c r="AH156" s="9"/>
      <c r="AI156" s="9"/>
      <c r="AJ156" s="9"/>
      <c r="AK156" s="9"/>
      <c r="AL156" s="9"/>
      <c r="AM156" s="9"/>
      <c r="AN156" s="9"/>
      <c r="AO156" s="9"/>
      <c r="AP156" s="9"/>
      <c r="AQ156" s="9"/>
      <c r="AR156" s="9"/>
      <c r="AS156" s="9"/>
      <c r="AT156" s="9"/>
      <c r="AU156" s="9"/>
      <c r="AV156" s="9"/>
      <c r="AW156" s="9"/>
      <c r="AX156" s="9"/>
      <c r="AY156" s="9"/>
      <c r="AZ156" s="9"/>
      <c r="BA156" s="9"/>
      <c r="BB156" s="9"/>
      <c r="BC156" s="9"/>
      <c r="BD156" s="9"/>
      <c r="BE156" s="9">
        <v>25</v>
      </c>
      <c r="BF156" s="10">
        <f t="shared" si="28"/>
        <v>13000</v>
      </c>
      <c r="BG156" s="70"/>
      <c r="BH156" s="16">
        <f t="shared" ref="BH156:BH169" si="30">BF156*(100-BG156)%</f>
        <v>13000</v>
      </c>
    </row>
    <row r="157" spans="2:60" ht="13.5" customHeight="1" x14ac:dyDescent="0.15">
      <c r="B157" s="6">
        <v>9.11</v>
      </c>
      <c r="C157" s="52" t="s">
        <v>316</v>
      </c>
      <c r="D157" s="7" t="s">
        <v>300</v>
      </c>
      <c r="E157" s="7" t="s">
        <v>317</v>
      </c>
      <c r="F157" s="53" t="s">
        <v>330</v>
      </c>
      <c r="G157" s="53">
        <v>440</v>
      </c>
      <c r="H157" s="53" t="s">
        <v>317</v>
      </c>
      <c r="I157" s="9"/>
      <c r="J157" s="9"/>
      <c r="K157" s="9"/>
      <c r="L157" s="9"/>
      <c r="M157" s="9"/>
      <c r="N157" s="9"/>
      <c r="O157" s="9"/>
      <c r="P157" s="9"/>
      <c r="Q157" s="9"/>
      <c r="R157" s="9"/>
      <c r="S157" s="9"/>
      <c r="T157" s="9"/>
      <c r="U157" s="9"/>
      <c r="V157" s="9"/>
      <c r="W157" s="9"/>
      <c r="X157" s="9"/>
      <c r="Y157" s="9"/>
      <c r="Z157" s="9"/>
      <c r="AA157" s="9"/>
      <c r="AB157" s="9"/>
      <c r="AC157" s="9"/>
      <c r="AD157" s="9"/>
      <c r="AE157" s="9"/>
      <c r="AF157" s="9"/>
      <c r="AG157" s="9"/>
      <c r="AH157" s="9"/>
      <c r="AI157" s="9"/>
      <c r="AJ157" s="9"/>
      <c r="AK157" s="9"/>
      <c r="AL157" s="9"/>
      <c r="AM157" s="9"/>
      <c r="AN157" s="9"/>
      <c r="AO157" s="9"/>
      <c r="AP157" s="9"/>
      <c r="AQ157" s="9"/>
      <c r="AR157" s="9"/>
      <c r="AS157" s="9"/>
      <c r="AT157" s="9"/>
      <c r="AU157" s="9"/>
      <c r="AV157" s="9"/>
      <c r="AW157" s="9"/>
      <c r="AX157" s="9"/>
      <c r="AY157" s="9"/>
      <c r="AZ157" s="9"/>
      <c r="BA157" s="9"/>
      <c r="BB157" s="9"/>
      <c r="BC157" s="9"/>
      <c r="BD157" s="9"/>
      <c r="BE157" s="9">
        <v>15</v>
      </c>
      <c r="BF157" s="10">
        <f t="shared" si="28"/>
        <v>6600</v>
      </c>
      <c r="BG157" s="70"/>
      <c r="BH157" s="16">
        <f t="shared" si="30"/>
        <v>6600</v>
      </c>
    </row>
    <row r="158" spans="2:60" ht="13.5" customHeight="1" x14ac:dyDescent="0.15">
      <c r="B158" s="6">
        <v>9.1199999999999992</v>
      </c>
      <c r="C158" s="52" t="s">
        <v>318</v>
      </c>
      <c r="D158" s="7" t="s">
        <v>300</v>
      </c>
      <c r="E158" s="7" t="s">
        <v>319</v>
      </c>
      <c r="F158" s="53" t="s">
        <v>330</v>
      </c>
      <c r="G158" s="53">
        <v>500</v>
      </c>
      <c r="H158" s="53" t="s">
        <v>319</v>
      </c>
      <c r="I158" s="9"/>
      <c r="J158" s="9"/>
      <c r="K158" s="9"/>
      <c r="L158" s="9"/>
      <c r="M158" s="9"/>
      <c r="N158" s="9"/>
      <c r="O158" s="9"/>
      <c r="P158" s="9"/>
      <c r="Q158" s="9"/>
      <c r="R158" s="9"/>
      <c r="S158" s="9"/>
      <c r="T158" s="9"/>
      <c r="U158" s="9"/>
      <c r="V158" s="9"/>
      <c r="W158" s="9"/>
      <c r="X158" s="9"/>
      <c r="Y158" s="9"/>
      <c r="Z158" s="9"/>
      <c r="AA158" s="9"/>
      <c r="AB158" s="9"/>
      <c r="AC158" s="9"/>
      <c r="AD158" s="9"/>
      <c r="AE158" s="9"/>
      <c r="AF158" s="9"/>
      <c r="AG158" s="9"/>
      <c r="AH158" s="9"/>
      <c r="AI158" s="9"/>
      <c r="AJ158" s="9"/>
      <c r="AK158" s="9"/>
      <c r="AL158" s="9"/>
      <c r="AM158" s="9"/>
      <c r="AN158" s="9"/>
      <c r="AO158" s="9"/>
      <c r="AP158" s="9"/>
      <c r="AQ158" s="9"/>
      <c r="AR158" s="9"/>
      <c r="AS158" s="9"/>
      <c r="AT158" s="9"/>
      <c r="AU158" s="9"/>
      <c r="AV158" s="9"/>
      <c r="AW158" s="9"/>
      <c r="AX158" s="9"/>
      <c r="AY158" s="9"/>
      <c r="AZ158" s="9"/>
      <c r="BA158" s="9"/>
      <c r="BB158" s="9"/>
      <c r="BC158" s="9"/>
      <c r="BD158" s="9"/>
      <c r="BE158" s="9">
        <v>12</v>
      </c>
      <c r="BF158" s="10">
        <f t="shared" si="28"/>
        <v>6000</v>
      </c>
      <c r="BG158" s="70"/>
      <c r="BH158" s="16">
        <f t="shared" si="30"/>
        <v>6000</v>
      </c>
    </row>
    <row r="159" spans="2:60" ht="13.5" customHeight="1" x14ac:dyDescent="0.15">
      <c r="B159" s="6">
        <v>9.1300000000000008</v>
      </c>
      <c r="C159" s="52" t="s">
        <v>445</v>
      </c>
      <c r="D159" s="7" t="s">
        <v>300</v>
      </c>
      <c r="E159" s="7" t="s">
        <v>320</v>
      </c>
      <c r="F159" s="53" t="s">
        <v>330</v>
      </c>
      <c r="G159" s="53">
        <v>1100</v>
      </c>
      <c r="H159" s="53" t="s">
        <v>320</v>
      </c>
      <c r="I159" s="9"/>
      <c r="J159" s="9"/>
      <c r="K159" s="9"/>
      <c r="L159" s="9"/>
      <c r="M159" s="9"/>
      <c r="N159" s="9"/>
      <c r="O159" s="9"/>
      <c r="P159" s="9"/>
      <c r="Q159" s="9"/>
      <c r="R159" s="9"/>
      <c r="S159" s="9"/>
      <c r="T159" s="9"/>
      <c r="U159" s="9"/>
      <c r="V159" s="9"/>
      <c r="W159" s="9"/>
      <c r="X159" s="9"/>
      <c r="Y159" s="9"/>
      <c r="Z159" s="9"/>
      <c r="AA159" s="9"/>
      <c r="AB159" s="9"/>
      <c r="AC159" s="9"/>
      <c r="AD159" s="9"/>
      <c r="AE159" s="9"/>
      <c r="AF159" s="9"/>
      <c r="AG159" s="9"/>
      <c r="AH159" s="9"/>
      <c r="AI159" s="9"/>
      <c r="AJ159" s="9"/>
      <c r="AK159" s="9"/>
      <c r="AL159" s="9"/>
      <c r="AM159" s="9"/>
      <c r="AN159" s="9"/>
      <c r="AO159" s="9"/>
      <c r="AP159" s="9"/>
      <c r="AQ159" s="9"/>
      <c r="AR159" s="9"/>
      <c r="AS159" s="9"/>
      <c r="AT159" s="9"/>
      <c r="AU159" s="9"/>
      <c r="AV159" s="9"/>
      <c r="AW159" s="9"/>
      <c r="AX159" s="9"/>
      <c r="AY159" s="9"/>
      <c r="AZ159" s="9"/>
      <c r="BA159" s="9"/>
      <c r="BB159" s="9"/>
      <c r="BC159" s="9"/>
      <c r="BD159" s="9"/>
      <c r="BE159" s="9">
        <v>9</v>
      </c>
      <c r="BF159" s="10">
        <f t="shared" si="28"/>
        <v>9900</v>
      </c>
      <c r="BG159" s="70"/>
      <c r="BH159" s="16">
        <f t="shared" si="30"/>
        <v>9900</v>
      </c>
    </row>
    <row r="160" spans="2:60" ht="13.5" customHeight="1" x14ac:dyDescent="0.15">
      <c r="B160" s="6">
        <v>9.14</v>
      </c>
      <c r="C160" s="55" t="s">
        <v>321</v>
      </c>
      <c r="D160" s="7" t="s">
        <v>300</v>
      </c>
      <c r="E160" s="53" t="s">
        <v>322</v>
      </c>
      <c r="F160" s="53" t="s">
        <v>330</v>
      </c>
      <c r="G160" s="53">
        <v>350</v>
      </c>
      <c r="H160" s="53" t="s">
        <v>322</v>
      </c>
      <c r="I160" s="9"/>
      <c r="J160" s="9"/>
      <c r="K160" s="9"/>
      <c r="L160" s="9"/>
      <c r="M160" s="9"/>
      <c r="N160" s="9"/>
      <c r="O160" s="9"/>
      <c r="P160" s="9"/>
      <c r="Q160" s="9"/>
      <c r="R160" s="9"/>
      <c r="S160" s="9"/>
      <c r="T160" s="9"/>
      <c r="U160" s="9"/>
      <c r="V160" s="9"/>
      <c r="W160" s="9"/>
      <c r="X160" s="9"/>
      <c r="Y160" s="9"/>
      <c r="Z160" s="9"/>
      <c r="AA160" s="9"/>
      <c r="AB160" s="9"/>
      <c r="AC160" s="9"/>
      <c r="AD160" s="9"/>
      <c r="AE160" s="9"/>
      <c r="AF160" s="9"/>
      <c r="AG160" s="9"/>
      <c r="AH160" s="9"/>
      <c r="AI160" s="9"/>
      <c r="AJ160" s="9"/>
      <c r="AK160" s="9"/>
      <c r="AL160" s="9"/>
      <c r="AM160" s="9"/>
      <c r="AN160" s="9"/>
      <c r="AO160" s="9"/>
      <c r="AP160" s="9"/>
      <c r="AQ160" s="9"/>
      <c r="AR160" s="9"/>
      <c r="AS160" s="9"/>
      <c r="AT160" s="9"/>
      <c r="AU160" s="9"/>
      <c r="AV160" s="9"/>
      <c r="AW160" s="9"/>
      <c r="AX160" s="9"/>
      <c r="AY160" s="9"/>
      <c r="AZ160" s="9"/>
      <c r="BA160" s="9"/>
      <c r="BB160" s="9"/>
      <c r="BC160" s="9"/>
      <c r="BD160" s="9"/>
      <c r="BE160" s="9">
        <v>30</v>
      </c>
      <c r="BF160" s="10">
        <f t="shared" si="28"/>
        <v>10500</v>
      </c>
      <c r="BG160" s="70"/>
      <c r="BH160" s="16">
        <f t="shared" si="30"/>
        <v>10500</v>
      </c>
    </row>
    <row r="161" spans="2:60" ht="13.5" customHeight="1" x14ac:dyDescent="0.15">
      <c r="B161" s="6">
        <v>9.15</v>
      </c>
      <c r="C161" s="55" t="s">
        <v>323</v>
      </c>
      <c r="D161" s="7" t="s">
        <v>300</v>
      </c>
      <c r="E161" s="53" t="s">
        <v>324</v>
      </c>
      <c r="F161" s="53" t="s">
        <v>330</v>
      </c>
      <c r="G161" s="53">
        <v>450</v>
      </c>
      <c r="H161" s="53" t="s">
        <v>324</v>
      </c>
      <c r="I161" s="9"/>
      <c r="J161" s="9"/>
      <c r="K161" s="9"/>
      <c r="L161" s="9"/>
      <c r="M161" s="9"/>
      <c r="N161" s="9"/>
      <c r="O161" s="9"/>
      <c r="P161" s="9"/>
      <c r="Q161" s="9"/>
      <c r="R161" s="9"/>
      <c r="S161" s="9"/>
      <c r="T161" s="9"/>
      <c r="U161" s="9"/>
      <c r="V161" s="9"/>
      <c r="W161" s="9"/>
      <c r="X161" s="9"/>
      <c r="Y161" s="9"/>
      <c r="Z161" s="9"/>
      <c r="AA161" s="9"/>
      <c r="AB161" s="9"/>
      <c r="AC161" s="9"/>
      <c r="AD161" s="9"/>
      <c r="AE161" s="9"/>
      <c r="AF161" s="9"/>
      <c r="AG161" s="9"/>
      <c r="AH161" s="9"/>
      <c r="AI161" s="9"/>
      <c r="AJ161" s="9"/>
      <c r="AK161" s="9"/>
      <c r="AL161" s="9"/>
      <c r="AM161" s="9"/>
      <c r="AN161" s="9"/>
      <c r="AO161" s="9"/>
      <c r="AP161" s="9"/>
      <c r="AQ161" s="9"/>
      <c r="AR161" s="9"/>
      <c r="AS161" s="9"/>
      <c r="AT161" s="9"/>
      <c r="AU161" s="9"/>
      <c r="AV161" s="9"/>
      <c r="AW161" s="9"/>
      <c r="AX161" s="9"/>
      <c r="AY161" s="9"/>
      <c r="AZ161" s="9"/>
      <c r="BA161" s="9"/>
      <c r="BB161" s="9"/>
      <c r="BC161" s="9"/>
      <c r="BD161" s="9"/>
      <c r="BE161" s="9">
        <v>100</v>
      </c>
      <c r="BF161" s="10">
        <f t="shared" si="28"/>
        <v>45000</v>
      </c>
      <c r="BG161" s="70"/>
      <c r="BH161" s="16">
        <f t="shared" si="30"/>
        <v>45000</v>
      </c>
    </row>
    <row r="162" spans="2:60" ht="13.5" customHeight="1" x14ac:dyDescent="0.15">
      <c r="B162" s="6">
        <v>9.16</v>
      </c>
      <c r="C162" s="55" t="s">
        <v>325</v>
      </c>
      <c r="D162" s="56" t="s">
        <v>300</v>
      </c>
      <c r="E162" s="57">
        <v>800443</v>
      </c>
      <c r="F162" s="53" t="s">
        <v>330</v>
      </c>
      <c r="G162" s="53">
        <v>300</v>
      </c>
      <c r="H162" s="53">
        <v>800443</v>
      </c>
      <c r="I162" s="9"/>
      <c r="J162" s="9"/>
      <c r="K162" s="9"/>
      <c r="L162" s="9"/>
      <c r="M162" s="9"/>
      <c r="N162" s="9"/>
      <c r="O162" s="9"/>
      <c r="P162" s="9"/>
      <c r="Q162" s="9"/>
      <c r="R162" s="9"/>
      <c r="S162" s="9"/>
      <c r="T162" s="9"/>
      <c r="U162" s="9"/>
      <c r="V162" s="9"/>
      <c r="W162" s="9"/>
      <c r="X162" s="9"/>
      <c r="Y162" s="9"/>
      <c r="Z162" s="9"/>
      <c r="AA162" s="9"/>
      <c r="AB162" s="9"/>
      <c r="AC162" s="9"/>
      <c r="AD162" s="9"/>
      <c r="AE162" s="9"/>
      <c r="AF162" s="9"/>
      <c r="AG162" s="9"/>
      <c r="AH162" s="9"/>
      <c r="AI162" s="9"/>
      <c r="AJ162" s="9"/>
      <c r="AK162" s="9"/>
      <c r="AL162" s="9"/>
      <c r="AM162" s="9"/>
      <c r="AN162" s="9"/>
      <c r="AO162" s="9"/>
      <c r="AP162" s="9"/>
      <c r="AQ162" s="9"/>
      <c r="AR162" s="9"/>
      <c r="AS162" s="9"/>
      <c r="AT162" s="9"/>
      <c r="AU162" s="9"/>
      <c r="AV162" s="9"/>
      <c r="AW162" s="9"/>
      <c r="AX162" s="9"/>
      <c r="AY162" s="9"/>
      <c r="AZ162" s="9"/>
      <c r="BA162" s="9"/>
      <c r="BB162" s="9"/>
      <c r="BC162" s="9"/>
      <c r="BD162" s="9"/>
      <c r="BE162" s="9">
        <v>70</v>
      </c>
      <c r="BF162" s="10">
        <f t="shared" si="28"/>
        <v>21000</v>
      </c>
      <c r="BG162" s="70"/>
      <c r="BH162" s="16">
        <f t="shared" si="30"/>
        <v>21000</v>
      </c>
    </row>
    <row r="163" spans="2:60" ht="13.5" customHeight="1" x14ac:dyDescent="0.15">
      <c r="B163" s="6">
        <v>9.17</v>
      </c>
      <c r="C163" s="55" t="s">
        <v>326</v>
      </c>
      <c r="D163" s="7" t="s">
        <v>300</v>
      </c>
      <c r="E163" s="58" t="s">
        <v>327</v>
      </c>
      <c r="F163" s="53" t="s">
        <v>330</v>
      </c>
      <c r="G163" s="53">
        <v>480</v>
      </c>
      <c r="H163" s="53" t="s">
        <v>327</v>
      </c>
      <c r="I163" s="9"/>
      <c r="J163" s="9"/>
      <c r="K163" s="9"/>
      <c r="L163" s="9"/>
      <c r="M163" s="9"/>
      <c r="N163" s="9"/>
      <c r="O163" s="9"/>
      <c r="P163" s="9"/>
      <c r="Q163" s="9"/>
      <c r="R163" s="9"/>
      <c r="S163" s="9"/>
      <c r="T163" s="9"/>
      <c r="U163" s="9"/>
      <c r="V163" s="9"/>
      <c r="W163" s="9"/>
      <c r="X163" s="9"/>
      <c r="Y163" s="9"/>
      <c r="Z163" s="9"/>
      <c r="AA163" s="9"/>
      <c r="AB163" s="9"/>
      <c r="AC163" s="9"/>
      <c r="AD163" s="9"/>
      <c r="AE163" s="9"/>
      <c r="AF163" s="9"/>
      <c r="AG163" s="9"/>
      <c r="AH163" s="9"/>
      <c r="AI163" s="9"/>
      <c r="AJ163" s="9"/>
      <c r="AK163" s="9"/>
      <c r="AL163" s="9"/>
      <c r="AM163" s="9"/>
      <c r="AN163" s="9"/>
      <c r="AO163" s="9"/>
      <c r="AP163" s="9"/>
      <c r="AQ163" s="9"/>
      <c r="AR163" s="9"/>
      <c r="AS163" s="9"/>
      <c r="AT163" s="9"/>
      <c r="AU163" s="9"/>
      <c r="AV163" s="9"/>
      <c r="AW163" s="9"/>
      <c r="AX163" s="9"/>
      <c r="AY163" s="9"/>
      <c r="AZ163" s="9"/>
      <c r="BA163" s="9"/>
      <c r="BB163" s="9"/>
      <c r="BC163" s="9"/>
      <c r="BD163" s="9"/>
      <c r="BE163" s="9">
        <v>6</v>
      </c>
      <c r="BF163" s="10">
        <f t="shared" si="28"/>
        <v>2880</v>
      </c>
      <c r="BG163" s="70"/>
      <c r="BH163" s="16">
        <f t="shared" si="30"/>
        <v>2880</v>
      </c>
    </row>
    <row r="164" spans="2:60" ht="13.5" customHeight="1" x14ac:dyDescent="0.15">
      <c r="B164" s="6">
        <v>9.18</v>
      </c>
      <c r="C164" s="55" t="s">
        <v>328</v>
      </c>
      <c r="D164" s="7" t="s">
        <v>329</v>
      </c>
      <c r="E164" s="7" t="s">
        <v>333</v>
      </c>
      <c r="F164" s="53" t="s">
        <v>330</v>
      </c>
      <c r="G164" s="53">
        <v>280</v>
      </c>
      <c r="H164" s="53">
        <v>4532</v>
      </c>
      <c r="I164" s="9"/>
      <c r="J164" s="9"/>
      <c r="K164" s="9"/>
      <c r="L164" s="9"/>
      <c r="M164" s="9"/>
      <c r="N164" s="9"/>
      <c r="O164" s="9"/>
      <c r="P164" s="9"/>
      <c r="Q164" s="9"/>
      <c r="R164" s="9"/>
      <c r="S164" s="9"/>
      <c r="T164" s="9"/>
      <c r="U164" s="9"/>
      <c r="V164" s="9"/>
      <c r="W164" s="9"/>
      <c r="X164" s="9"/>
      <c r="Y164" s="9"/>
      <c r="Z164" s="9"/>
      <c r="AA164" s="9"/>
      <c r="AB164" s="9"/>
      <c r="AC164" s="9"/>
      <c r="AD164" s="9"/>
      <c r="AE164" s="9"/>
      <c r="AF164" s="9"/>
      <c r="AG164" s="9"/>
      <c r="AH164" s="9"/>
      <c r="AI164" s="9"/>
      <c r="AJ164" s="9"/>
      <c r="AK164" s="9"/>
      <c r="AL164" s="9"/>
      <c r="AM164" s="9"/>
      <c r="AN164" s="9"/>
      <c r="AO164" s="9"/>
      <c r="AP164" s="9"/>
      <c r="AQ164" s="9"/>
      <c r="AR164" s="9"/>
      <c r="AS164" s="9"/>
      <c r="AT164" s="9"/>
      <c r="AU164" s="9"/>
      <c r="AV164" s="9"/>
      <c r="AW164" s="9"/>
      <c r="AX164" s="9"/>
      <c r="AY164" s="9"/>
      <c r="AZ164" s="9"/>
      <c r="BA164" s="9"/>
      <c r="BB164" s="9"/>
      <c r="BC164" s="9"/>
      <c r="BD164" s="9"/>
      <c r="BE164" s="9">
        <v>60</v>
      </c>
      <c r="BF164" s="10">
        <f t="shared" si="28"/>
        <v>16800</v>
      </c>
      <c r="BG164" s="70"/>
      <c r="BH164" s="16">
        <f t="shared" si="30"/>
        <v>16800</v>
      </c>
    </row>
    <row r="165" spans="2:60" ht="13.5" customHeight="1" x14ac:dyDescent="0.15">
      <c r="B165" s="6">
        <v>9.19</v>
      </c>
      <c r="C165" s="55" t="s">
        <v>334</v>
      </c>
      <c r="D165" s="7" t="s">
        <v>343</v>
      </c>
      <c r="E165" s="53" t="s">
        <v>335</v>
      </c>
      <c r="F165" s="53" t="s">
        <v>330</v>
      </c>
      <c r="G165" s="53">
        <v>850</v>
      </c>
      <c r="H165" s="9"/>
      <c r="I165" s="9"/>
      <c r="J165" s="9"/>
      <c r="K165" s="9"/>
      <c r="L165" s="9"/>
      <c r="M165" s="9"/>
      <c r="N165" s="9"/>
      <c r="O165" s="9"/>
      <c r="P165" s="9"/>
      <c r="Q165" s="9"/>
      <c r="R165" s="9"/>
      <c r="S165" s="9"/>
      <c r="T165" s="9"/>
      <c r="U165" s="9"/>
      <c r="V165" s="9"/>
      <c r="W165" s="9"/>
      <c r="X165" s="9"/>
      <c r="Y165" s="9"/>
      <c r="Z165" s="9"/>
      <c r="AA165" s="9"/>
      <c r="AB165" s="9"/>
      <c r="AC165" s="9"/>
      <c r="AD165" s="9"/>
      <c r="AE165" s="9"/>
      <c r="AF165" s="9"/>
      <c r="AG165" s="9"/>
      <c r="AH165" s="9"/>
      <c r="AI165" s="9"/>
      <c r="AJ165" s="9"/>
      <c r="AK165" s="9"/>
      <c r="AL165" s="9"/>
      <c r="AM165" s="9"/>
      <c r="AN165" s="9"/>
      <c r="AO165" s="9"/>
      <c r="AP165" s="9"/>
      <c r="AQ165" s="9"/>
      <c r="AR165" s="9"/>
      <c r="AS165" s="9"/>
      <c r="AT165" s="9"/>
      <c r="AU165" s="9"/>
      <c r="AV165" s="9"/>
      <c r="AW165" s="9"/>
      <c r="AX165" s="9"/>
      <c r="AY165" s="9"/>
      <c r="AZ165" s="9"/>
      <c r="BA165" s="9"/>
      <c r="BB165" s="9"/>
      <c r="BC165" s="9"/>
      <c r="BD165" s="9"/>
      <c r="BE165" s="9">
        <v>15</v>
      </c>
      <c r="BF165" s="10">
        <f t="shared" si="28"/>
        <v>12750</v>
      </c>
      <c r="BG165" s="70"/>
      <c r="BH165" s="16">
        <f t="shared" si="30"/>
        <v>12750</v>
      </c>
    </row>
    <row r="166" spans="2:60" ht="13.5" customHeight="1" x14ac:dyDescent="0.15">
      <c r="B166" s="73">
        <v>9.1999999999999993</v>
      </c>
      <c r="C166" s="55" t="s">
        <v>336</v>
      </c>
      <c r="D166" s="7" t="s">
        <v>343</v>
      </c>
      <c r="E166" s="53" t="s">
        <v>337</v>
      </c>
      <c r="F166" s="53" t="s">
        <v>330</v>
      </c>
      <c r="G166" s="53">
        <v>1200</v>
      </c>
      <c r="H166" s="9"/>
      <c r="I166" s="9"/>
      <c r="J166" s="9"/>
      <c r="K166" s="9"/>
      <c r="L166" s="9"/>
      <c r="M166" s="9"/>
      <c r="N166" s="9"/>
      <c r="O166" s="9"/>
      <c r="P166" s="9"/>
      <c r="Q166" s="9"/>
      <c r="R166" s="9"/>
      <c r="S166" s="9"/>
      <c r="T166" s="9"/>
      <c r="U166" s="9"/>
      <c r="V166" s="9"/>
      <c r="W166" s="9"/>
      <c r="X166" s="9"/>
      <c r="Y166" s="9"/>
      <c r="Z166" s="9"/>
      <c r="AA166" s="9"/>
      <c r="AB166" s="9"/>
      <c r="AC166" s="9"/>
      <c r="AD166" s="9"/>
      <c r="AE166" s="9"/>
      <c r="AF166" s="9"/>
      <c r="AG166" s="9"/>
      <c r="AH166" s="9"/>
      <c r="AI166" s="9"/>
      <c r="AJ166" s="9"/>
      <c r="AK166" s="9"/>
      <c r="AL166" s="9"/>
      <c r="AM166" s="9"/>
      <c r="AN166" s="9"/>
      <c r="AO166" s="9"/>
      <c r="AP166" s="9"/>
      <c r="AQ166" s="9"/>
      <c r="AR166" s="9"/>
      <c r="AS166" s="9"/>
      <c r="AT166" s="9"/>
      <c r="AU166" s="9"/>
      <c r="AV166" s="9"/>
      <c r="AW166" s="9"/>
      <c r="AX166" s="9"/>
      <c r="AY166" s="9"/>
      <c r="AZ166" s="9"/>
      <c r="BA166" s="9"/>
      <c r="BB166" s="9"/>
      <c r="BC166" s="9"/>
      <c r="BD166" s="9"/>
      <c r="BE166" s="9">
        <v>12</v>
      </c>
      <c r="BF166" s="10">
        <f t="shared" si="28"/>
        <v>14400</v>
      </c>
      <c r="BG166" s="70"/>
      <c r="BH166" s="16">
        <f t="shared" si="30"/>
        <v>14400</v>
      </c>
    </row>
    <row r="167" spans="2:60" ht="13.5" customHeight="1" x14ac:dyDescent="0.15">
      <c r="B167" s="6">
        <v>9.2100000000000009</v>
      </c>
      <c r="C167" s="55" t="s">
        <v>338</v>
      </c>
      <c r="D167" s="7" t="s">
        <v>343</v>
      </c>
      <c r="E167" s="53" t="s">
        <v>339</v>
      </c>
      <c r="F167" s="53" t="s">
        <v>330</v>
      </c>
      <c r="G167" s="53">
        <v>1600</v>
      </c>
      <c r="H167" s="9"/>
      <c r="I167" s="9"/>
      <c r="J167" s="9"/>
      <c r="K167" s="9"/>
      <c r="L167" s="9"/>
      <c r="M167" s="9"/>
      <c r="N167" s="9"/>
      <c r="O167" s="9"/>
      <c r="P167" s="9"/>
      <c r="Q167" s="9"/>
      <c r="R167" s="9"/>
      <c r="S167" s="9"/>
      <c r="T167" s="9"/>
      <c r="U167" s="9"/>
      <c r="V167" s="9"/>
      <c r="W167" s="9"/>
      <c r="X167" s="9"/>
      <c r="Y167" s="9"/>
      <c r="Z167" s="9"/>
      <c r="AA167" s="9"/>
      <c r="AB167" s="9"/>
      <c r="AC167" s="9"/>
      <c r="AD167" s="9"/>
      <c r="AE167" s="9"/>
      <c r="AF167" s="9"/>
      <c r="AG167" s="9"/>
      <c r="AH167" s="9"/>
      <c r="AI167" s="9"/>
      <c r="AJ167" s="9"/>
      <c r="AK167" s="9"/>
      <c r="AL167" s="9"/>
      <c r="AM167" s="9"/>
      <c r="AN167" s="9"/>
      <c r="AO167" s="9"/>
      <c r="AP167" s="9"/>
      <c r="AQ167" s="9"/>
      <c r="AR167" s="9"/>
      <c r="AS167" s="9"/>
      <c r="AT167" s="9"/>
      <c r="AU167" s="9"/>
      <c r="AV167" s="9"/>
      <c r="AW167" s="9"/>
      <c r="AX167" s="9"/>
      <c r="AY167" s="9"/>
      <c r="AZ167" s="9"/>
      <c r="BA167" s="9"/>
      <c r="BB167" s="9"/>
      <c r="BC167" s="9"/>
      <c r="BD167" s="9"/>
      <c r="BE167" s="9">
        <v>9</v>
      </c>
      <c r="BF167" s="10">
        <f t="shared" si="28"/>
        <v>14400</v>
      </c>
      <c r="BG167" s="70"/>
      <c r="BH167" s="16">
        <f t="shared" si="30"/>
        <v>14400</v>
      </c>
    </row>
    <row r="168" spans="2:60" ht="13.5" customHeight="1" x14ac:dyDescent="0.15">
      <c r="B168" s="6">
        <v>9.2200000000000006</v>
      </c>
      <c r="C168" s="55" t="s">
        <v>340</v>
      </c>
      <c r="D168" s="7" t="s">
        <v>343</v>
      </c>
      <c r="E168" s="53" t="s">
        <v>341</v>
      </c>
      <c r="F168" s="53" t="s">
        <v>330</v>
      </c>
      <c r="G168" s="53">
        <v>2800</v>
      </c>
      <c r="H168" s="9" t="s">
        <v>300</v>
      </c>
      <c r="I168" s="9" t="s">
        <v>331</v>
      </c>
      <c r="J168" s="9"/>
      <c r="K168" s="9"/>
      <c r="L168" s="9"/>
      <c r="M168" s="9"/>
      <c r="N168" s="9"/>
      <c r="O168" s="9"/>
      <c r="P168" s="9"/>
      <c r="Q168" s="9"/>
      <c r="R168" s="9"/>
      <c r="S168" s="9"/>
      <c r="T168" s="9"/>
      <c r="U168" s="9"/>
      <c r="V168" s="9"/>
      <c r="W168" s="9"/>
      <c r="X168" s="9"/>
      <c r="Y168" s="9"/>
      <c r="Z168" s="9"/>
      <c r="AA168" s="9"/>
      <c r="AB168" s="9"/>
      <c r="AC168" s="9"/>
      <c r="AD168" s="9"/>
      <c r="AE168" s="9"/>
      <c r="AF168" s="9"/>
      <c r="AG168" s="9"/>
      <c r="AH168" s="9"/>
      <c r="AI168" s="9"/>
      <c r="AJ168" s="9"/>
      <c r="AK168" s="9"/>
      <c r="AL168" s="9"/>
      <c r="AM168" s="9"/>
      <c r="AN168" s="9"/>
      <c r="AO168" s="9"/>
      <c r="AP168" s="9"/>
      <c r="AQ168" s="9"/>
      <c r="AR168" s="9"/>
      <c r="AS168" s="9"/>
      <c r="AT168" s="9"/>
      <c r="AU168" s="9"/>
      <c r="AV168" s="9"/>
      <c r="AW168" s="9"/>
      <c r="AX168" s="9"/>
      <c r="AY168" s="9"/>
      <c r="AZ168" s="9"/>
      <c r="BA168" s="9"/>
      <c r="BB168" s="9"/>
      <c r="BC168" s="9"/>
      <c r="BD168" s="9"/>
      <c r="BE168" s="9">
        <v>6</v>
      </c>
      <c r="BF168" s="10">
        <f t="shared" si="28"/>
        <v>16800</v>
      </c>
      <c r="BG168" s="70"/>
      <c r="BH168" s="16">
        <f t="shared" si="30"/>
        <v>16800</v>
      </c>
    </row>
    <row r="169" spans="2:60" ht="13.5" customHeight="1" x14ac:dyDescent="0.15">
      <c r="B169" s="6">
        <v>9.23</v>
      </c>
      <c r="C169" s="55" t="s">
        <v>360</v>
      </c>
      <c r="D169" s="7" t="s">
        <v>361</v>
      </c>
      <c r="E169" s="7" t="s">
        <v>362</v>
      </c>
      <c r="F169" s="53" t="s">
        <v>330</v>
      </c>
      <c r="G169" s="53">
        <v>24500</v>
      </c>
      <c r="H169" s="9" t="s">
        <v>300</v>
      </c>
      <c r="I169" s="9" t="s">
        <v>332</v>
      </c>
      <c r="J169" s="9"/>
      <c r="K169" s="9"/>
      <c r="L169" s="9"/>
      <c r="M169" s="9"/>
      <c r="N169" s="9"/>
      <c r="O169" s="9"/>
      <c r="P169" s="9"/>
      <c r="Q169" s="9"/>
      <c r="R169" s="9"/>
      <c r="S169" s="9"/>
      <c r="T169" s="9"/>
      <c r="U169" s="9"/>
      <c r="V169" s="9"/>
      <c r="W169" s="9"/>
      <c r="X169" s="9"/>
      <c r="Y169" s="9"/>
      <c r="Z169" s="9"/>
      <c r="AA169" s="9"/>
      <c r="AB169" s="9"/>
      <c r="AC169" s="9"/>
      <c r="AD169" s="9"/>
      <c r="AE169" s="9"/>
      <c r="AF169" s="9"/>
      <c r="AG169" s="9"/>
      <c r="AH169" s="9"/>
      <c r="AI169" s="9"/>
      <c r="AJ169" s="9"/>
      <c r="AK169" s="9"/>
      <c r="AL169" s="9"/>
      <c r="AM169" s="9"/>
      <c r="AN169" s="9"/>
      <c r="AO169" s="9"/>
      <c r="AP169" s="9"/>
      <c r="AQ169" s="9"/>
      <c r="AR169" s="9"/>
      <c r="AS169" s="9"/>
      <c r="AT169" s="9"/>
      <c r="AU169" s="9"/>
      <c r="AV169" s="9"/>
      <c r="AW169" s="9"/>
      <c r="AX169" s="9"/>
      <c r="AY169" s="9"/>
      <c r="AZ169" s="9"/>
      <c r="BA169" s="9"/>
      <c r="BB169" s="9"/>
      <c r="BC169" s="9"/>
      <c r="BD169" s="9"/>
      <c r="BE169" s="9">
        <v>1</v>
      </c>
      <c r="BF169" s="10">
        <f t="shared" si="28"/>
        <v>24500</v>
      </c>
      <c r="BG169" s="70"/>
      <c r="BH169" s="16">
        <f t="shared" si="30"/>
        <v>24500</v>
      </c>
    </row>
    <row r="170" spans="2:60" ht="13.5" customHeight="1" x14ac:dyDescent="0.15">
      <c r="B170" s="3"/>
      <c r="C170" s="94" t="s">
        <v>274</v>
      </c>
      <c r="D170" s="95"/>
      <c r="E170" s="95"/>
      <c r="F170" s="95"/>
      <c r="G170" s="95"/>
      <c r="H170" s="95"/>
      <c r="I170" s="95"/>
      <c r="J170" s="95"/>
      <c r="K170" s="95"/>
      <c r="L170" s="95"/>
      <c r="M170" s="95"/>
      <c r="N170" s="95"/>
      <c r="O170" s="95"/>
      <c r="P170" s="95"/>
      <c r="Q170" s="95"/>
      <c r="R170" s="95"/>
      <c r="S170" s="95"/>
      <c r="T170" s="95"/>
      <c r="U170" s="95"/>
      <c r="V170" s="95"/>
      <c r="W170" s="95"/>
      <c r="X170" s="95"/>
      <c r="Y170" s="95"/>
      <c r="Z170" s="95"/>
      <c r="AA170" s="95"/>
      <c r="AB170" s="95"/>
      <c r="AC170" s="95"/>
      <c r="AD170" s="95"/>
      <c r="AE170" s="95"/>
      <c r="AF170" s="95"/>
      <c r="AG170" s="95"/>
      <c r="AH170" s="95"/>
      <c r="AI170" s="95"/>
      <c r="AJ170" s="95"/>
      <c r="AK170" s="95"/>
      <c r="AL170" s="95"/>
      <c r="AM170" s="95"/>
      <c r="AN170" s="95"/>
      <c r="AO170" s="95"/>
      <c r="AP170" s="95"/>
      <c r="AQ170" s="95"/>
      <c r="AR170" s="95"/>
      <c r="AS170" s="95"/>
      <c r="AT170" s="95"/>
      <c r="AU170" s="95"/>
      <c r="AV170" s="95"/>
      <c r="AW170" s="95"/>
      <c r="AX170" s="95"/>
      <c r="AY170" s="95"/>
      <c r="AZ170" s="95"/>
      <c r="BA170" s="95"/>
      <c r="BB170" s="95"/>
      <c r="BC170" s="95"/>
      <c r="BD170" s="95"/>
      <c r="BE170" s="95"/>
      <c r="BF170" s="95"/>
      <c r="BG170" s="95"/>
      <c r="BH170" s="96"/>
    </row>
    <row r="171" spans="2:60" ht="13.5" customHeight="1" x14ac:dyDescent="0.15">
      <c r="B171" s="6">
        <v>10.1</v>
      </c>
      <c r="C171" s="7" t="s">
        <v>275</v>
      </c>
      <c r="D171" s="7"/>
      <c r="E171" s="7"/>
      <c r="F171" s="9" t="s">
        <v>55</v>
      </c>
      <c r="G171" s="9">
        <v>150</v>
      </c>
      <c r="H171" s="9"/>
      <c r="I171" s="9"/>
      <c r="J171" s="9"/>
      <c r="K171" s="9"/>
      <c r="L171" s="9"/>
      <c r="M171" s="9"/>
      <c r="N171" s="9"/>
      <c r="O171" s="9"/>
      <c r="P171" s="9"/>
      <c r="Q171" s="9"/>
      <c r="R171" s="9"/>
      <c r="S171" s="9"/>
      <c r="T171" s="9"/>
      <c r="U171" s="9"/>
      <c r="V171" s="9"/>
      <c r="W171" s="9"/>
      <c r="X171" s="9"/>
      <c r="Y171" s="9"/>
      <c r="Z171" s="9"/>
      <c r="AA171" s="9"/>
      <c r="AB171" s="9"/>
      <c r="AC171" s="9"/>
      <c r="AD171" s="9"/>
      <c r="AE171" s="9"/>
      <c r="AF171" s="9"/>
      <c r="AG171" s="9"/>
      <c r="AH171" s="9"/>
      <c r="AI171" s="9"/>
      <c r="AJ171" s="9"/>
      <c r="AK171" s="9"/>
      <c r="AL171" s="9"/>
      <c r="AM171" s="9"/>
      <c r="AN171" s="9"/>
      <c r="AO171" s="9"/>
      <c r="AP171" s="9"/>
      <c r="AQ171" s="9"/>
      <c r="AR171" s="9"/>
      <c r="AS171" s="9"/>
      <c r="AT171" s="9"/>
      <c r="AU171" s="9"/>
      <c r="AV171" s="9"/>
      <c r="AW171" s="9"/>
      <c r="AX171" s="9"/>
      <c r="AY171" s="9"/>
      <c r="AZ171" s="9"/>
      <c r="BA171" s="9"/>
      <c r="BB171" s="9"/>
      <c r="BC171" s="9"/>
      <c r="BD171" s="9"/>
      <c r="BE171" s="9">
        <v>10</v>
      </c>
      <c r="BF171" s="10">
        <f t="shared" ref="BF171:BF188" si="31">BE171*G171</f>
        <v>1500</v>
      </c>
      <c r="BG171" s="70"/>
      <c r="BH171" s="16">
        <f t="shared" ref="BH171:BH193" si="32">BF171*(100-BG171)%</f>
        <v>1500</v>
      </c>
    </row>
    <row r="172" spans="2:60" ht="13.5" customHeight="1" x14ac:dyDescent="0.15">
      <c r="B172" s="6">
        <v>10.199999999999999</v>
      </c>
      <c r="C172" s="7" t="s">
        <v>276</v>
      </c>
      <c r="D172" s="7"/>
      <c r="E172" s="7"/>
      <c r="F172" s="9" t="s">
        <v>55</v>
      </c>
      <c r="G172" s="9">
        <v>200</v>
      </c>
      <c r="H172" s="9"/>
      <c r="I172" s="9"/>
      <c r="J172" s="9"/>
      <c r="K172" s="9"/>
      <c r="L172" s="9"/>
      <c r="M172" s="9"/>
      <c r="N172" s="9"/>
      <c r="O172" s="9"/>
      <c r="P172" s="9"/>
      <c r="Q172" s="9"/>
      <c r="R172" s="9"/>
      <c r="S172" s="9"/>
      <c r="T172" s="9"/>
      <c r="U172" s="9"/>
      <c r="V172" s="9"/>
      <c r="W172" s="9"/>
      <c r="X172" s="9"/>
      <c r="Y172" s="9"/>
      <c r="Z172" s="9"/>
      <c r="AA172" s="9"/>
      <c r="AB172" s="9"/>
      <c r="AC172" s="9"/>
      <c r="AD172" s="9"/>
      <c r="AE172" s="9"/>
      <c r="AF172" s="9"/>
      <c r="AG172" s="9"/>
      <c r="AH172" s="9"/>
      <c r="AI172" s="9"/>
      <c r="AJ172" s="9"/>
      <c r="AK172" s="9"/>
      <c r="AL172" s="9"/>
      <c r="AM172" s="9"/>
      <c r="AN172" s="9"/>
      <c r="AO172" s="9"/>
      <c r="AP172" s="9"/>
      <c r="AQ172" s="9"/>
      <c r="AR172" s="9"/>
      <c r="AS172" s="9"/>
      <c r="AT172" s="9"/>
      <c r="AU172" s="9"/>
      <c r="AV172" s="9"/>
      <c r="AW172" s="9"/>
      <c r="AX172" s="9"/>
      <c r="AY172" s="9"/>
      <c r="AZ172" s="9"/>
      <c r="BA172" s="9"/>
      <c r="BB172" s="9"/>
      <c r="BC172" s="9"/>
      <c r="BD172" s="9"/>
      <c r="BE172" s="9">
        <v>10</v>
      </c>
      <c r="BF172" s="10">
        <f t="shared" si="31"/>
        <v>2000</v>
      </c>
      <c r="BG172" s="70"/>
      <c r="BH172" s="16">
        <f t="shared" si="32"/>
        <v>2000</v>
      </c>
    </row>
    <row r="173" spans="2:60" ht="13.5" customHeight="1" x14ac:dyDescent="0.15">
      <c r="B173" s="6">
        <v>10.3</v>
      </c>
      <c r="C173" s="7" t="s">
        <v>277</v>
      </c>
      <c r="D173" s="7"/>
      <c r="E173" s="7"/>
      <c r="F173" s="9" t="s">
        <v>55</v>
      </c>
      <c r="G173" s="9">
        <v>300</v>
      </c>
      <c r="H173" s="9"/>
      <c r="I173" s="9"/>
      <c r="J173" s="9"/>
      <c r="K173" s="9"/>
      <c r="L173" s="9"/>
      <c r="M173" s="9"/>
      <c r="N173" s="9"/>
      <c r="O173" s="9"/>
      <c r="P173" s="9"/>
      <c r="Q173" s="9"/>
      <c r="R173" s="9"/>
      <c r="S173" s="9"/>
      <c r="T173" s="9"/>
      <c r="U173" s="9"/>
      <c r="V173" s="9"/>
      <c r="W173" s="9"/>
      <c r="X173" s="9"/>
      <c r="Y173" s="9"/>
      <c r="Z173" s="9"/>
      <c r="AA173" s="9"/>
      <c r="AB173" s="9"/>
      <c r="AC173" s="9"/>
      <c r="AD173" s="9"/>
      <c r="AE173" s="9"/>
      <c r="AF173" s="9"/>
      <c r="AG173" s="9"/>
      <c r="AH173" s="9"/>
      <c r="AI173" s="9"/>
      <c r="AJ173" s="9"/>
      <c r="AK173" s="9"/>
      <c r="AL173" s="9"/>
      <c r="AM173" s="9"/>
      <c r="AN173" s="9"/>
      <c r="AO173" s="9"/>
      <c r="AP173" s="9"/>
      <c r="AQ173" s="9"/>
      <c r="AR173" s="9"/>
      <c r="AS173" s="9"/>
      <c r="AT173" s="9"/>
      <c r="AU173" s="9"/>
      <c r="AV173" s="9"/>
      <c r="AW173" s="9"/>
      <c r="AX173" s="9"/>
      <c r="AY173" s="9"/>
      <c r="AZ173" s="9"/>
      <c r="BA173" s="9"/>
      <c r="BB173" s="9"/>
      <c r="BC173" s="9"/>
      <c r="BD173" s="9"/>
      <c r="BE173" s="9">
        <v>3</v>
      </c>
      <c r="BF173" s="10">
        <f t="shared" si="31"/>
        <v>900</v>
      </c>
      <c r="BG173" s="70"/>
      <c r="BH173" s="16">
        <f t="shared" si="32"/>
        <v>900</v>
      </c>
    </row>
    <row r="174" spans="2:60" ht="13.5" customHeight="1" x14ac:dyDescent="0.15">
      <c r="B174" s="6">
        <v>10.4</v>
      </c>
      <c r="C174" s="7" t="s">
        <v>278</v>
      </c>
      <c r="D174" s="7" t="s">
        <v>297</v>
      </c>
      <c r="E174" s="6"/>
      <c r="F174" s="9" t="s">
        <v>55</v>
      </c>
      <c r="G174" s="9">
        <v>2800</v>
      </c>
      <c r="H174" s="9"/>
      <c r="I174" s="9"/>
      <c r="J174" s="9"/>
      <c r="K174" s="9"/>
      <c r="L174" s="9"/>
      <c r="M174" s="9"/>
      <c r="N174" s="9"/>
      <c r="O174" s="9"/>
      <c r="P174" s="9"/>
      <c r="Q174" s="9"/>
      <c r="R174" s="9"/>
      <c r="S174" s="9"/>
      <c r="T174" s="9"/>
      <c r="U174" s="9"/>
      <c r="V174" s="9"/>
      <c r="W174" s="9"/>
      <c r="X174" s="9"/>
      <c r="Y174" s="9"/>
      <c r="Z174" s="9"/>
      <c r="AA174" s="9"/>
      <c r="AB174" s="9"/>
      <c r="AC174" s="9"/>
      <c r="AD174" s="9"/>
      <c r="AE174" s="9"/>
      <c r="AF174" s="9"/>
      <c r="AG174" s="9"/>
      <c r="AH174" s="9"/>
      <c r="AI174" s="9"/>
      <c r="AJ174" s="9"/>
      <c r="AK174" s="9"/>
      <c r="AL174" s="9"/>
      <c r="AM174" s="9"/>
      <c r="AN174" s="9">
        <v>2</v>
      </c>
      <c r="AO174" s="9"/>
      <c r="AP174" s="9" t="s">
        <v>279</v>
      </c>
      <c r="AQ174" s="9"/>
      <c r="AR174" s="9" t="s">
        <v>279</v>
      </c>
      <c r="AS174" s="9"/>
      <c r="AT174" s="9"/>
      <c r="AU174" s="9"/>
      <c r="AV174" s="9"/>
      <c r="AW174" s="9"/>
      <c r="AX174" s="9" t="s">
        <v>279</v>
      </c>
      <c r="AY174" s="9" t="s">
        <v>279</v>
      </c>
      <c r="AZ174" s="9" t="s">
        <v>279</v>
      </c>
      <c r="BA174" s="9" t="s">
        <v>279</v>
      </c>
      <c r="BB174" s="9" t="s">
        <v>279</v>
      </c>
      <c r="BC174" s="9" t="s">
        <v>279</v>
      </c>
      <c r="BD174" s="9"/>
      <c r="BE174" s="9">
        <v>3</v>
      </c>
      <c r="BF174" s="10">
        <f t="shared" si="31"/>
        <v>8400</v>
      </c>
      <c r="BG174" s="70"/>
      <c r="BH174" s="16">
        <f t="shared" si="32"/>
        <v>8400</v>
      </c>
    </row>
    <row r="175" spans="2:60" ht="13.5" customHeight="1" x14ac:dyDescent="0.15">
      <c r="B175" s="6">
        <v>10.5</v>
      </c>
      <c r="C175" s="7" t="s">
        <v>280</v>
      </c>
      <c r="D175" s="7" t="s">
        <v>297</v>
      </c>
      <c r="E175" s="6"/>
      <c r="F175" s="9" t="s">
        <v>55</v>
      </c>
      <c r="G175" s="9">
        <v>9000</v>
      </c>
      <c r="H175" s="9"/>
      <c r="I175" s="9"/>
      <c r="J175" s="9"/>
      <c r="K175" s="9"/>
      <c r="L175" s="9"/>
      <c r="M175" s="9"/>
      <c r="N175" s="9"/>
      <c r="O175" s="9"/>
      <c r="P175" s="9"/>
      <c r="Q175" s="9"/>
      <c r="R175" s="9"/>
      <c r="S175" s="9"/>
      <c r="T175" s="9"/>
      <c r="U175" s="9"/>
      <c r="V175" s="9"/>
      <c r="W175" s="9"/>
      <c r="X175" s="9"/>
      <c r="Y175" s="9"/>
      <c r="Z175" s="9"/>
      <c r="AA175" s="9"/>
      <c r="AB175" s="9"/>
      <c r="AC175" s="9"/>
      <c r="AD175" s="9"/>
      <c r="AE175" s="9"/>
      <c r="AF175" s="9"/>
      <c r="AG175" s="9"/>
      <c r="AH175" s="9"/>
      <c r="AI175" s="9"/>
      <c r="AJ175" s="9"/>
      <c r="AK175" s="9"/>
      <c r="AL175" s="9"/>
      <c r="AM175" s="9"/>
      <c r="AN175" s="9"/>
      <c r="AO175" s="9"/>
      <c r="AP175" s="9"/>
      <c r="AQ175" s="9"/>
      <c r="AR175" s="9"/>
      <c r="AS175" s="9"/>
      <c r="AT175" s="9"/>
      <c r="AU175" s="9"/>
      <c r="AV175" s="9"/>
      <c r="AW175" s="9"/>
      <c r="AX175" s="9"/>
      <c r="AY175" s="9"/>
      <c r="AZ175" s="9"/>
      <c r="BA175" s="9"/>
      <c r="BB175" s="9"/>
      <c r="BC175" s="9"/>
      <c r="BD175" s="9"/>
      <c r="BE175" s="9">
        <v>2</v>
      </c>
      <c r="BF175" s="10">
        <f t="shared" si="31"/>
        <v>18000</v>
      </c>
      <c r="BG175" s="70"/>
      <c r="BH175" s="16">
        <f t="shared" si="32"/>
        <v>18000</v>
      </c>
    </row>
    <row r="176" spans="2:60" ht="13.5" customHeight="1" x14ac:dyDescent="0.15">
      <c r="B176" s="6">
        <v>10.6</v>
      </c>
      <c r="C176" s="7" t="s">
        <v>281</v>
      </c>
      <c r="D176" s="7" t="s">
        <v>297</v>
      </c>
      <c r="E176" s="6"/>
      <c r="F176" s="9" t="s">
        <v>55</v>
      </c>
      <c r="G176" s="9">
        <v>12000</v>
      </c>
      <c r="H176" s="9"/>
      <c r="I176" s="9"/>
      <c r="J176" s="9"/>
      <c r="K176" s="9"/>
      <c r="L176" s="9"/>
      <c r="M176" s="9"/>
      <c r="N176" s="9"/>
      <c r="O176" s="9"/>
      <c r="P176" s="9"/>
      <c r="Q176" s="9"/>
      <c r="R176" s="9"/>
      <c r="S176" s="9"/>
      <c r="T176" s="9"/>
      <c r="U176" s="9"/>
      <c r="V176" s="9">
        <v>1</v>
      </c>
      <c r="W176" s="9"/>
      <c r="X176" s="9"/>
      <c r="Y176" s="9"/>
      <c r="Z176" s="9"/>
      <c r="AA176" s="9"/>
      <c r="AB176" s="9"/>
      <c r="AC176" s="9"/>
      <c r="AD176" s="9"/>
      <c r="AE176" s="9"/>
      <c r="AF176" s="9"/>
      <c r="AG176" s="9">
        <v>2</v>
      </c>
      <c r="AH176" s="9"/>
      <c r="AI176" s="9">
        <v>2</v>
      </c>
      <c r="AJ176" s="9">
        <v>2</v>
      </c>
      <c r="AK176" s="9"/>
      <c r="AL176" s="9"/>
      <c r="AM176" s="9"/>
      <c r="AN176" s="9"/>
      <c r="AO176" s="9"/>
      <c r="AP176" s="9"/>
      <c r="AQ176" s="9"/>
      <c r="AR176" s="9"/>
      <c r="AS176" s="9"/>
      <c r="AT176" s="9"/>
      <c r="AU176" s="9">
        <v>2</v>
      </c>
      <c r="AV176" s="9">
        <v>2</v>
      </c>
      <c r="AW176" s="9"/>
      <c r="AX176" s="9"/>
      <c r="AY176" s="9"/>
      <c r="AZ176" s="9"/>
      <c r="BA176" s="9"/>
      <c r="BB176" s="9"/>
      <c r="BC176" s="9"/>
      <c r="BD176" s="9"/>
      <c r="BE176" s="9">
        <v>3</v>
      </c>
      <c r="BF176" s="10">
        <f t="shared" si="31"/>
        <v>36000</v>
      </c>
      <c r="BG176" s="70"/>
      <c r="BH176" s="16">
        <f t="shared" si="32"/>
        <v>36000</v>
      </c>
    </row>
    <row r="177" spans="2:60" ht="13.5" customHeight="1" x14ac:dyDescent="0.15">
      <c r="B177" s="6">
        <v>10.7</v>
      </c>
      <c r="C177" s="7" t="s">
        <v>282</v>
      </c>
      <c r="D177" s="7" t="s">
        <v>297</v>
      </c>
      <c r="E177" s="6"/>
      <c r="F177" s="9" t="s">
        <v>55</v>
      </c>
      <c r="G177" s="9">
        <v>21000</v>
      </c>
      <c r="H177" s="9"/>
      <c r="I177" s="9"/>
      <c r="J177" s="9"/>
      <c r="K177" s="9"/>
      <c r="L177" s="9"/>
      <c r="M177" s="9"/>
      <c r="N177" s="9"/>
      <c r="O177" s="9"/>
      <c r="P177" s="9"/>
      <c r="Q177" s="9"/>
      <c r="R177" s="9"/>
      <c r="S177" s="9"/>
      <c r="T177" s="9"/>
      <c r="U177" s="9"/>
      <c r="V177" s="9"/>
      <c r="W177" s="9"/>
      <c r="X177" s="9"/>
      <c r="Y177" s="9"/>
      <c r="Z177" s="9"/>
      <c r="AA177" s="9"/>
      <c r="AB177" s="9"/>
      <c r="AC177" s="9"/>
      <c r="AD177" s="9"/>
      <c r="AE177" s="9"/>
      <c r="AF177" s="9"/>
      <c r="AG177" s="9"/>
      <c r="AH177" s="9"/>
      <c r="AI177" s="9"/>
      <c r="AJ177" s="9"/>
      <c r="AK177" s="9"/>
      <c r="AL177" s="9"/>
      <c r="AM177" s="9"/>
      <c r="AN177" s="9"/>
      <c r="AO177" s="9"/>
      <c r="AP177" s="9"/>
      <c r="AQ177" s="9"/>
      <c r="AR177" s="9"/>
      <c r="AS177" s="9"/>
      <c r="AT177" s="9"/>
      <c r="AU177" s="9"/>
      <c r="AV177" s="9"/>
      <c r="AW177" s="9"/>
      <c r="AX177" s="9"/>
      <c r="AY177" s="9"/>
      <c r="AZ177" s="9"/>
      <c r="BA177" s="9"/>
      <c r="BB177" s="9"/>
      <c r="BC177" s="9"/>
      <c r="BD177" s="9"/>
      <c r="BE177" s="9">
        <v>2</v>
      </c>
      <c r="BF177" s="10">
        <f t="shared" si="31"/>
        <v>42000</v>
      </c>
      <c r="BG177" s="70"/>
      <c r="BH177" s="16">
        <f t="shared" si="32"/>
        <v>42000</v>
      </c>
    </row>
    <row r="178" spans="2:60" ht="13.5" customHeight="1" x14ac:dyDescent="0.15">
      <c r="B178" s="6">
        <v>10.8</v>
      </c>
      <c r="C178" s="7" t="s">
        <v>283</v>
      </c>
      <c r="D178" s="7" t="s">
        <v>297</v>
      </c>
      <c r="E178" s="6"/>
      <c r="F178" s="9" t="s">
        <v>55</v>
      </c>
      <c r="G178" s="9">
        <v>32000</v>
      </c>
      <c r="H178" s="9"/>
      <c r="I178" s="9"/>
      <c r="J178" s="9"/>
      <c r="K178" s="9"/>
      <c r="L178" s="9"/>
      <c r="M178" s="9"/>
      <c r="N178" s="9"/>
      <c r="O178" s="9"/>
      <c r="P178" s="9"/>
      <c r="Q178" s="9"/>
      <c r="R178" s="9"/>
      <c r="S178" s="9"/>
      <c r="T178" s="9"/>
      <c r="U178" s="9"/>
      <c r="V178" s="9"/>
      <c r="W178" s="9"/>
      <c r="X178" s="9"/>
      <c r="Y178" s="9"/>
      <c r="Z178" s="9"/>
      <c r="AA178" s="9"/>
      <c r="AB178" s="9"/>
      <c r="AC178" s="9"/>
      <c r="AD178" s="9"/>
      <c r="AE178" s="9"/>
      <c r="AF178" s="9"/>
      <c r="AG178" s="9"/>
      <c r="AH178" s="9"/>
      <c r="AI178" s="9"/>
      <c r="AJ178" s="9"/>
      <c r="AK178" s="9"/>
      <c r="AL178" s="9"/>
      <c r="AM178" s="9"/>
      <c r="AN178" s="9"/>
      <c r="AO178" s="9"/>
      <c r="AP178" s="9"/>
      <c r="AQ178" s="9"/>
      <c r="AR178" s="9"/>
      <c r="AS178" s="9"/>
      <c r="AT178" s="9"/>
      <c r="AU178" s="9"/>
      <c r="AV178" s="9"/>
      <c r="AW178" s="9"/>
      <c r="AX178" s="9"/>
      <c r="AY178" s="9"/>
      <c r="AZ178" s="9"/>
      <c r="BA178" s="9"/>
      <c r="BB178" s="9"/>
      <c r="BC178" s="9"/>
      <c r="BD178" s="9"/>
      <c r="BE178" s="9">
        <v>1</v>
      </c>
      <c r="BF178" s="10">
        <f t="shared" si="31"/>
        <v>32000</v>
      </c>
      <c r="BG178" s="70"/>
      <c r="BH178" s="16">
        <f t="shared" si="32"/>
        <v>32000</v>
      </c>
    </row>
    <row r="179" spans="2:60" ht="13.5" customHeight="1" x14ac:dyDescent="0.15">
      <c r="B179" s="6">
        <v>10.9</v>
      </c>
      <c r="C179" s="7" t="s">
        <v>417</v>
      </c>
      <c r="D179" s="7" t="s">
        <v>418</v>
      </c>
      <c r="E179" s="6"/>
      <c r="F179" s="9" t="s">
        <v>55</v>
      </c>
      <c r="G179" s="9">
        <v>2500</v>
      </c>
      <c r="H179" s="9"/>
      <c r="I179" s="9"/>
      <c r="J179" s="9"/>
      <c r="K179" s="9"/>
      <c r="L179" s="9"/>
      <c r="M179" s="9"/>
      <c r="N179" s="9"/>
      <c r="O179" s="9"/>
      <c r="P179" s="9"/>
      <c r="Q179" s="9"/>
      <c r="R179" s="9"/>
      <c r="S179" s="9"/>
      <c r="T179" s="9"/>
      <c r="U179" s="9"/>
      <c r="V179" s="9"/>
      <c r="W179" s="9"/>
      <c r="X179" s="9"/>
      <c r="Y179" s="9"/>
      <c r="Z179" s="9"/>
      <c r="AA179" s="9"/>
      <c r="AB179" s="9"/>
      <c r="AC179" s="9"/>
      <c r="AD179" s="9"/>
      <c r="AE179" s="9"/>
      <c r="AF179" s="9"/>
      <c r="AG179" s="9"/>
      <c r="AH179" s="9"/>
      <c r="AI179" s="9"/>
      <c r="AJ179" s="9"/>
      <c r="AK179" s="9"/>
      <c r="AL179" s="9"/>
      <c r="AM179" s="9"/>
      <c r="AN179" s="9"/>
      <c r="AO179" s="9"/>
      <c r="AP179" s="9"/>
      <c r="AQ179" s="9"/>
      <c r="AR179" s="9"/>
      <c r="AS179" s="9"/>
      <c r="AT179" s="9"/>
      <c r="AU179" s="9"/>
      <c r="AV179" s="9"/>
      <c r="AW179" s="9"/>
      <c r="AX179" s="9"/>
      <c r="AY179" s="9"/>
      <c r="AZ179" s="9"/>
      <c r="BA179" s="9"/>
      <c r="BB179" s="9"/>
      <c r="BC179" s="9"/>
      <c r="BD179" s="9"/>
      <c r="BE179" s="9">
        <v>10</v>
      </c>
      <c r="BF179" s="10">
        <f t="shared" si="31"/>
        <v>25000</v>
      </c>
      <c r="BG179" s="70"/>
      <c r="BH179" s="16">
        <f t="shared" si="32"/>
        <v>25000</v>
      </c>
    </row>
    <row r="180" spans="2:60" ht="13.5" customHeight="1" x14ac:dyDescent="0.15">
      <c r="B180" s="6">
        <v>10.1</v>
      </c>
      <c r="C180" s="7" t="s">
        <v>284</v>
      </c>
      <c r="D180" s="7" t="s">
        <v>418</v>
      </c>
      <c r="E180" s="6" t="s">
        <v>81</v>
      </c>
      <c r="F180" s="9" t="s">
        <v>55</v>
      </c>
      <c r="G180" s="9">
        <v>1500</v>
      </c>
      <c r="H180" s="9"/>
      <c r="I180" s="9"/>
      <c r="J180" s="9"/>
      <c r="K180" s="9"/>
      <c r="L180" s="9"/>
      <c r="M180" s="9"/>
      <c r="N180" s="9"/>
      <c r="O180" s="9"/>
      <c r="P180" s="9"/>
      <c r="Q180" s="9"/>
      <c r="R180" s="9"/>
      <c r="S180" s="9"/>
      <c r="T180" s="9"/>
      <c r="U180" s="9"/>
      <c r="V180" s="9"/>
      <c r="W180" s="9"/>
      <c r="X180" s="9"/>
      <c r="Y180" s="9"/>
      <c r="Z180" s="9"/>
      <c r="AA180" s="9"/>
      <c r="AB180" s="9"/>
      <c r="AC180" s="9"/>
      <c r="AD180" s="9"/>
      <c r="AE180" s="9"/>
      <c r="AF180" s="9"/>
      <c r="AG180" s="9"/>
      <c r="AH180" s="9"/>
      <c r="AI180" s="9"/>
      <c r="AJ180" s="9"/>
      <c r="AK180" s="9"/>
      <c r="AL180" s="9"/>
      <c r="AM180" s="9"/>
      <c r="AN180" s="9"/>
      <c r="AO180" s="9"/>
      <c r="AP180" s="9"/>
      <c r="AQ180" s="9"/>
      <c r="AR180" s="9"/>
      <c r="AS180" s="9"/>
      <c r="AT180" s="9"/>
      <c r="AU180" s="9"/>
      <c r="AV180" s="9"/>
      <c r="AW180" s="9"/>
      <c r="AX180" s="9"/>
      <c r="AY180" s="9"/>
      <c r="AZ180" s="9"/>
      <c r="BA180" s="9"/>
      <c r="BB180" s="9"/>
      <c r="BC180" s="9"/>
      <c r="BD180" s="9"/>
      <c r="BE180" s="9">
        <v>15</v>
      </c>
      <c r="BF180" s="10">
        <f t="shared" si="31"/>
        <v>22500</v>
      </c>
      <c r="BG180" s="70"/>
      <c r="BH180" s="16">
        <f t="shared" si="32"/>
        <v>22500</v>
      </c>
    </row>
    <row r="181" spans="2:60" ht="13.5" customHeight="1" x14ac:dyDescent="0.15">
      <c r="B181" s="6">
        <v>10.11</v>
      </c>
      <c r="C181" s="7" t="s">
        <v>285</v>
      </c>
      <c r="D181" s="7" t="s">
        <v>416</v>
      </c>
      <c r="E181" s="7" t="s">
        <v>81</v>
      </c>
      <c r="F181" s="9" t="s">
        <v>55</v>
      </c>
      <c r="G181" s="9">
        <v>280</v>
      </c>
      <c r="H181" s="9"/>
      <c r="I181" s="9"/>
      <c r="J181" s="9"/>
      <c r="K181" s="9"/>
      <c r="L181" s="9"/>
      <c r="M181" s="9"/>
      <c r="N181" s="9"/>
      <c r="O181" s="9"/>
      <c r="P181" s="9"/>
      <c r="Q181" s="9"/>
      <c r="R181" s="9"/>
      <c r="S181" s="9"/>
      <c r="T181" s="9"/>
      <c r="U181" s="9"/>
      <c r="V181" s="9"/>
      <c r="W181" s="9"/>
      <c r="X181" s="9"/>
      <c r="Y181" s="9"/>
      <c r="Z181" s="9"/>
      <c r="AA181" s="9"/>
      <c r="AB181" s="9"/>
      <c r="AC181" s="9"/>
      <c r="AD181" s="9"/>
      <c r="AE181" s="9"/>
      <c r="AF181" s="9"/>
      <c r="AG181" s="9"/>
      <c r="AH181" s="9"/>
      <c r="AI181" s="9"/>
      <c r="AJ181" s="9"/>
      <c r="AK181" s="9"/>
      <c r="AL181" s="9"/>
      <c r="AM181" s="9"/>
      <c r="AN181" s="9"/>
      <c r="AO181" s="9"/>
      <c r="AP181" s="9"/>
      <c r="AQ181" s="9"/>
      <c r="AR181" s="9"/>
      <c r="AS181" s="9"/>
      <c r="AT181" s="9"/>
      <c r="AU181" s="9"/>
      <c r="AV181" s="9"/>
      <c r="AW181" s="9"/>
      <c r="AX181" s="9"/>
      <c r="AY181" s="9"/>
      <c r="AZ181" s="9"/>
      <c r="BA181" s="9"/>
      <c r="BB181" s="9"/>
      <c r="BC181" s="9"/>
      <c r="BD181" s="9"/>
      <c r="BE181" s="9">
        <v>60</v>
      </c>
      <c r="BF181" s="10">
        <f t="shared" si="31"/>
        <v>16800</v>
      </c>
      <c r="BG181" s="70"/>
      <c r="BH181" s="16">
        <f t="shared" si="32"/>
        <v>16800</v>
      </c>
    </row>
    <row r="182" spans="2:60" ht="13.5" customHeight="1" x14ac:dyDescent="0.15">
      <c r="B182" s="6">
        <v>10.119999999999999</v>
      </c>
      <c r="C182" s="7" t="s">
        <v>286</v>
      </c>
      <c r="D182" s="7" t="s">
        <v>81</v>
      </c>
      <c r="E182" s="7" t="s">
        <v>81</v>
      </c>
      <c r="F182" s="9" t="s">
        <v>55</v>
      </c>
      <c r="G182" s="9">
        <v>1500</v>
      </c>
      <c r="H182" s="9"/>
      <c r="I182" s="9"/>
      <c r="J182" s="9"/>
      <c r="K182" s="9"/>
      <c r="L182" s="9"/>
      <c r="M182" s="9"/>
      <c r="N182" s="9"/>
      <c r="O182" s="9"/>
      <c r="P182" s="9"/>
      <c r="Q182" s="9"/>
      <c r="R182" s="9"/>
      <c r="S182" s="9"/>
      <c r="T182" s="9"/>
      <c r="U182" s="9"/>
      <c r="V182" s="9"/>
      <c r="W182" s="9"/>
      <c r="X182" s="9"/>
      <c r="Y182" s="9"/>
      <c r="Z182" s="9"/>
      <c r="AA182" s="9"/>
      <c r="AB182" s="9"/>
      <c r="AC182" s="9"/>
      <c r="AD182" s="9"/>
      <c r="AE182" s="9"/>
      <c r="AF182" s="9"/>
      <c r="AG182" s="9"/>
      <c r="AH182" s="9"/>
      <c r="AI182" s="9"/>
      <c r="AJ182" s="9"/>
      <c r="AK182" s="9"/>
      <c r="AL182" s="9"/>
      <c r="AM182" s="9"/>
      <c r="AN182" s="9"/>
      <c r="AO182" s="9"/>
      <c r="AP182" s="9"/>
      <c r="AQ182" s="9"/>
      <c r="AR182" s="9"/>
      <c r="AS182" s="9"/>
      <c r="AT182" s="9"/>
      <c r="AU182" s="9"/>
      <c r="AV182" s="9"/>
      <c r="AW182" s="9"/>
      <c r="AX182" s="9"/>
      <c r="AY182" s="9"/>
      <c r="AZ182" s="9"/>
      <c r="BA182" s="9"/>
      <c r="BB182" s="9"/>
      <c r="BC182" s="9"/>
      <c r="BD182" s="9"/>
      <c r="BE182" s="9">
        <v>10</v>
      </c>
      <c r="BF182" s="10">
        <f t="shared" si="31"/>
        <v>15000</v>
      </c>
      <c r="BG182" s="70"/>
      <c r="BH182" s="16">
        <f t="shared" si="32"/>
        <v>15000</v>
      </c>
    </row>
    <row r="183" spans="2:60" ht="13.5" customHeight="1" x14ac:dyDescent="0.15">
      <c r="B183" s="6">
        <v>10.130000000000001</v>
      </c>
      <c r="C183" s="7" t="s">
        <v>287</v>
      </c>
      <c r="D183" s="7" t="s">
        <v>419</v>
      </c>
      <c r="E183" s="7" t="s">
        <v>81</v>
      </c>
      <c r="F183" s="9" t="s">
        <v>55</v>
      </c>
      <c r="G183" s="9">
        <v>400</v>
      </c>
      <c r="H183" s="9"/>
      <c r="I183" s="9"/>
      <c r="J183" s="9"/>
      <c r="K183" s="9"/>
      <c r="L183" s="9"/>
      <c r="M183" s="9"/>
      <c r="N183" s="9"/>
      <c r="O183" s="9"/>
      <c r="P183" s="9"/>
      <c r="Q183" s="9"/>
      <c r="R183" s="9"/>
      <c r="S183" s="9"/>
      <c r="T183" s="9"/>
      <c r="U183" s="9"/>
      <c r="V183" s="9"/>
      <c r="W183" s="9"/>
      <c r="X183" s="9"/>
      <c r="Y183" s="9"/>
      <c r="Z183" s="9"/>
      <c r="AA183" s="9"/>
      <c r="AB183" s="9"/>
      <c r="AC183" s="9"/>
      <c r="AD183" s="9"/>
      <c r="AE183" s="9"/>
      <c r="AF183" s="9"/>
      <c r="AG183" s="9"/>
      <c r="AH183" s="9"/>
      <c r="AI183" s="9"/>
      <c r="AJ183" s="9"/>
      <c r="AK183" s="9"/>
      <c r="AL183" s="9"/>
      <c r="AM183" s="9"/>
      <c r="AN183" s="9"/>
      <c r="AO183" s="9"/>
      <c r="AP183" s="9"/>
      <c r="AQ183" s="9"/>
      <c r="AR183" s="9"/>
      <c r="AS183" s="9"/>
      <c r="AT183" s="9"/>
      <c r="AU183" s="9"/>
      <c r="AV183" s="9"/>
      <c r="AW183" s="9"/>
      <c r="AX183" s="9"/>
      <c r="AY183" s="9"/>
      <c r="AZ183" s="9"/>
      <c r="BA183" s="9"/>
      <c r="BB183" s="9"/>
      <c r="BC183" s="9"/>
      <c r="BD183" s="9"/>
      <c r="BE183" s="9">
        <v>5</v>
      </c>
      <c r="BF183" s="10">
        <f t="shared" si="31"/>
        <v>2000</v>
      </c>
      <c r="BG183" s="70"/>
      <c r="BH183" s="16">
        <f t="shared" si="32"/>
        <v>2000</v>
      </c>
    </row>
    <row r="184" spans="2:60" ht="13.5" customHeight="1" x14ac:dyDescent="0.15">
      <c r="B184" s="6">
        <v>10.14</v>
      </c>
      <c r="C184" s="7" t="s">
        <v>288</v>
      </c>
      <c r="D184" s="7" t="s">
        <v>81</v>
      </c>
      <c r="E184" s="7" t="s">
        <v>81</v>
      </c>
      <c r="F184" s="9" t="s">
        <v>55</v>
      </c>
      <c r="G184" s="9">
        <v>1400</v>
      </c>
      <c r="H184" s="9"/>
      <c r="I184" s="9"/>
      <c r="J184" s="9"/>
      <c r="K184" s="9"/>
      <c r="L184" s="9"/>
      <c r="M184" s="9"/>
      <c r="N184" s="9"/>
      <c r="O184" s="9"/>
      <c r="P184" s="9"/>
      <c r="Q184" s="9"/>
      <c r="R184" s="9"/>
      <c r="S184" s="9"/>
      <c r="T184" s="9"/>
      <c r="U184" s="9"/>
      <c r="V184" s="9"/>
      <c r="W184" s="9"/>
      <c r="X184" s="9"/>
      <c r="Y184" s="9"/>
      <c r="Z184" s="9"/>
      <c r="AA184" s="9"/>
      <c r="AB184" s="9"/>
      <c r="AC184" s="9"/>
      <c r="AD184" s="9"/>
      <c r="AE184" s="9"/>
      <c r="AF184" s="9"/>
      <c r="AG184" s="9"/>
      <c r="AH184" s="9"/>
      <c r="AI184" s="9"/>
      <c r="AJ184" s="9"/>
      <c r="AK184" s="9"/>
      <c r="AL184" s="9"/>
      <c r="AM184" s="9"/>
      <c r="AN184" s="9"/>
      <c r="AO184" s="9"/>
      <c r="AP184" s="9"/>
      <c r="AQ184" s="9"/>
      <c r="AR184" s="9"/>
      <c r="AS184" s="9"/>
      <c r="AT184" s="9"/>
      <c r="AU184" s="9"/>
      <c r="AV184" s="9"/>
      <c r="AW184" s="9"/>
      <c r="AX184" s="9"/>
      <c r="AY184" s="9"/>
      <c r="AZ184" s="9"/>
      <c r="BA184" s="9"/>
      <c r="BB184" s="9"/>
      <c r="BC184" s="9"/>
      <c r="BD184" s="9"/>
      <c r="BE184" s="9">
        <v>8</v>
      </c>
      <c r="BF184" s="10">
        <f t="shared" si="31"/>
        <v>11200</v>
      </c>
      <c r="BG184" s="70"/>
      <c r="BH184" s="16">
        <f t="shared" si="32"/>
        <v>11200</v>
      </c>
    </row>
    <row r="185" spans="2:60" ht="13.5" customHeight="1" x14ac:dyDescent="0.15">
      <c r="B185" s="7">
        <v>10.15</v>
      </c>
      <c r="C185" s="7" t="s">
        <v>289</v>
      </c>
      <c r="D185" s="7" t="s">
        <v>420</v>
      </c>
      <c r="E185" s="7" t="s">
        <v>81</v>
      </c>
      <c r="F185" s="59" t="s">
        <v>55</v>
      </c>
      <c r="G185" s="59">
        <v>1200</v>
      </c>
      <c r="H185" s="59"/>
      <c r="I185" s="59"/>
      <c r="J185" s="59"/>
      <c r="K185" s="59"/>
      <c r="L185" s="59"/>
      <c r="M185" s="59"/>
      <c r="N185" s="59"/>
      <c r="O185" s="59"/>
      <c r="P185" s="59"/>
      <c r="Q185" s="59"/>
      <c r="R185" s="59"/>
      <c r="S185" s="59"/>
      <c r="T185" s="59"/>
      <c r="U185" s="59"/>
      <c r="V185" s="59"/>
      <c r="W185" s="59"/>
      <c r="X185" s="59"/>
      <c r="Y185" s="59"/>
      <c r="Z185" s="59"/>
      <c r="AA185" s="59"/>
      <c r="AB185" s="59"/>
      <c r="AC185" s="59"/>
      <c r="AD185" s="59"/>
      <c r="AE185" s="59"/>
      <c r="AF185" s="59"/>
      <c r="AG185" s="59"/>
      <c r="AH185" s="59"/>
      <c r="AI185" s="59"/>
      <c r="AJ185" s="59"/>
      <c r="AK185" s="59"/>
      <c r="AL185" s="59"/>
      <c r="AM185" s="59"/>
      <c r="AN185" s="59"/>
      <c r="AO185" s="59"/>
      <c r="AP185" s="59"/>
      <c r="AQ185" s="59"/>
      <c r="AR185" s="59"/>
      <c r="AS185" s="59"/>
      <c r="AT185" s="59"/>
      <c r="AU185" s="59"/>
      <c r="AV185" s="59"/>
      <c r="AW185" s="59"/>
      <c r="AX185" s="59"/>
      <c r="AY185" s="59"/>
      <c r="AZ185" s="59"/>
      <c r="BA185" s="59"/>
      <c r="BB185" s="59"/>
      <c r="BC185" s="59"/>
      <c r="BD185" s="59"/>
      <c r="BE185" s="59">
        <v>60</v>
      </c>
      <c r="BF185" s="15">
        <f t="shared" si="31"/>
        <v>72000</v>
      </c>
      <c r="BG185" s="70"/>
      <c r="BH185" s="16">
        <f t="shared" si="32"/>
        <v>72000</v>
      </c>
    </row>
    <row r="186" spans="2:60" ht="13.5" customHeight="1" x14ac:dyDescent="0.15">
      <c r="B186" s="7">
        <v>10.16</v>
      </c>
      <c r="C186" s="7" t="s">
        <v>290</v>
      </c>
      <c r="D186" s="7" t="s">
        <v>81</v>
      </c>
      <c r="E186" s="7" t="s">
        <v>81</v>
      </c>
      <c r="F186" s="59" t="s">
        <v>55</v>
      </c>
      <c r="G186" s="59">
        <v>20</v>
      </c>
      <c r="H186" s="59"/>
      <c r="I186" s="59"/>
      <c r="J186" s="59"/>
      <c r="K186" s="59"/>
      <c r="L186" s="59"/>
      <c r="M186" s="59"/>
      <c r="N186" s="59"/>
      <c r="O186" s="59"/>
      <c r="P186" s="59"/>
      <c r="Q186" s="59"/>
      <c r="R186" s="59"/>
      <c r="S186" s="59"/>
      <c r="T186" s="59"/>
      <c r="U186" s="59"/>
      <c r="V186" s="59"/>
      <c r="W186" s="59"/>
      <c r="X186" s="59"/>
      <c r="Y186" s="59"/>
      <c r="Z186" s="59"/>
      <c r="AA186" s="59"/>
      <c r="AB186" s="59"/>
      <c r="AC186" s="59"/>
      <c r="AD186" s="59"/>
      <c r="AE186" s="59"/>
      <c r="AF186" s="59"/>
      <c r="AG186" s="59"/>
      <c r="AH186" s="59"/>
      <c r="AI186" s="59"/>
      <c r="AJ186" s="59"/>
      <c r="AK186" s="59"/>
      <c r="AL186" s="59"/>
      <c r="AM186" s="59"/>
      <c r="AN186" s="59"/>
      <c r="AO186" s="59"/>
      <c r="AP186" s="59"/>
      <c r="AQ186" s="59"/>
      <c r="AR186" s="59"/>
      <c r="AS186" s="59"/>
      <c r="AT186" s="59"/>
      <c r="AU186" s="59"/>
      <c r="AV186" s="59"/>
      <c r="AW186" s="59"/>
      <c r="AX186" s="59"/>
      <c r="AY186" s="59"/>
      <c r="AZ186" s="59"/>
      <c r="BA186" s="59"/>
      <c r="BB186" s="59"/>
      <c r="BC186" s="59"/>
      <c r="BD186" s="59"/>
      <c r="BE186" s="59">
        <v>250</v>
      </c>
      <c r="BF186" s="15">
        <f t="shared" si="31"/>
        <v>5000</v>
      </c>
      <c r="BG186" s="70"/>
      <c r="BH186" s="16">
        <f t="shared" si="32"/>
        <v>5000</v>
      </c>
    </row>
    <row r="187" spans="2:60" ht="13.5" customHeight="1" x14ac:dyDescent="0.15">
      <c r="B187" s="6">
        <v>10.17</v>
      </c>
      <c r="C187" s="7" t="s">
        <v>342</v>
      </c>
      <c r="D187" s="7" t="s">
        <v>426</v>
      </c>
      <c r="E187" s="7"/>
      <c r="F187" s="59" t="s">
        <v>55</v>
      </c>
      <c r="G187" s="9">
        <v>6500</v>
      </c>
      <c r="H187" s="9"/>
      <c r="I187" s="9"/>
      <c r="J187" s="9"/>
      <c r="K187" s="9"/>
      <c r="L187" s="9"/>
      <c r="M187" s="9"/>
      <c r="N187" s="9"/>
      <c r="O187" s="9"/>
      <c r="P187" s="9"/>
      <c r="Q187" s="9"/>
      <c r="R187" s="9"/>
      <c r="S187" s="9"/>
      <c r="T187" s="9"/>
      <c r="U187" s="9"/>
      <c r="V187" s="9"/>
      <c r="W187" s="9"/>
      <c r="X187" s="9"/>
      <c r="Y187" s="9"/>
      <c r="Z187" s="9"/>
      <c r="AA187" s="9"/>
      <c r="AB187" s="9"/>
      <c r="AC187" s="9"/>
      <c r="AD187" s="9"/>
      <c r="AE187" s="9"/>
      <c r="AF187" s="9"/>
      <c r="AG187" s="9"/>
      <c r="AH187" s="9"/>
      <c r="AI187" s="9"/>
      <c r="AJ187" s="9"/>
      <c r="AK187" s="9"/>
      <c r="AL187" s="9"/>
      <c r="AM187" s="9"/>
      <c r="AN187" s="9"/>
      <c r="AO187" s="9"/>
      <c r="AP187" s="9"/>
      <c r="AQ187" s="9"/>
      <c r="AR187" s="9"/>
      <c r="AS187" s="9"/>
      <c r="AT187" s="9"/>
      <c r="AU187" s="9"/>
      <c r="AV187" s="9"/>
      <c r="AW187" s="9"/>
      <c r="AX187" s="9"/>
      <c r="AY187" s="9"/>
      <c r="AZ187" s="9"/>
      <c r="BA187" s="9"/>
      <c r="BB187" s="9"/>
      <c r="BC187" s="9"/>
      <c r="BD187" s="9"/>
      <c r="BE187" s="9">
        <v>3</v>
      </c>
      <c r="BF187" s="10">
        <f t="shared" si="31"/>
        <v>19500</v>
      </c>
      <c r="BG187" s="70"/>
      <c r="BH187" s="16">
        <f t="shared" si="32"/>
        <v>19500</v>
      </c>
    </row>
    <row r="188" spans="2:60" ht="13.5" customHeight="1" x14ac:dyDescent="0.15">
      <c r="B188" s="6">
        <v>10.18</v>
      </c>
      <c r="C188" s="7" t="s">
        <v>458</v>
      </c>
      <c r="D188" s="7"/>
      <c r="E188" s="7"/>
      <c r="F188" s="9" t="s">
        <v>55</v>
      </c>
      <c r="G188" s="9">
        <v>3000</v>
      </c>
      <c r="H188" s="9"/>
      <c r="I188" s="9"/>
      <c r="J188" s="9"/>
      <c r="K188" s="9"/>
      <c r="L188" s="9"/>
      <c r="M188" s="9"/>
      <c r="N188" s="9"/>
      <c r="O188" s="9"/>
      <c r="P188" s="9"/>
      <c r="Q188" s="9"/>
      <c r="R188" s="9"/>
      <c r="S188" s="9"/>
      <c r="T188" s="9"/>
      <c r="U188" s="9"/>
      <c r="V188" s="9"/>
      <c r="W188" s="9"/>
      <c r="X188" s="9"/>
      <c r="Y188" s="9"/>
      <c r="Z188" s="9"/>
      <c r="AA188" s="9"/>
      <c r="AB188" s="9"/>
      <c r="AC188" s="9"/>
      <c r="AD188" s="9"/>
      <c r="AE188" s="9"/>
      <c r="AF188" s="9"/>
      <c r="AG188" s="9"/>
      <c r="AH188" s="9"/>
      <c r="AI188" s="9"/>
      <c r="AJ188" s="9"/>
      <c r="AK188" s="9"/>
      <c r="AL188" s="9"/>
      <c r="AM188" s="9"/>
      <c r="AN188" s="9"/>
      <c r="AO188" s="9"/>
      <c r="AP188" s="9"/>
      <c r="AQ188" s="9"/>
      <c r="AR188" s="9"/>
      <c r="AS188" s="9"/>
      <c r="AT188" s="9"/>
      <c r="AU188" s="9"/>
      <c r="AV188" s="9"/>
      <c r="AW188" s="9"/>
      <c r="AX188" s="9"/>
      <c r="AY188" s="9"/>
      <c r="AZ188" s="9"/>
      <c r="BA188" s="9"/>
      <c r="BB188" s="9"/>
      <c r="BC188" s="9"/>
      <c r="BD188" s="9"/>
      <c r="BE188" s="9">
        <v>5</v>
      </c>
      <c r="BF188" s="10">
        <f t="shared" si="31"/>
        <v>15000</v>
      </c>
      <c r="BG188" s="70"/>
      <c r="BH188" s="16">
        <f t="shared" si="32"/>
        <v>15000</v>
      </c>
    </row>
    <row r="189" spans="2:60" ht="13.5" customHeight="1" x14ac:dyDescent="0.15">
      <c r="B189" s="6">
        <v>10.19</v>
      </c>
      <c r="C189" s="60" t="s">
        <v>390</v>
      </c>
      <c r="D189" s="7" t="s">
        <v>425</v>
      </c>
      <c r="E189" s="7" t="s">
        <v>81</v>
      </c>
      <c r="F189" s="9" t="s">
        <v>55</v>
      </c>
      <c r="G189" s="9">
        <v>300</v>
      </c>
      <c r="H189" s="9"/>
      <c r="I189" s="9"/>
      <c r="J189" s="9"/>
      <c r="K189" s="9"/>
      <c r="L189" s="9"/>
      <c r="M189" s="9"/>
      <c r="N189" s="9"/>
      <c r="O189" s="9"/>
      <c r="P189" s="9"/>
      <c r="Q189" s="9"/>
      <c r="R189" s="9"/>
      <c r="S189" s="9"/>
      <c r="T189" s="9"/>
      <c r="U189" s="9"/>
      <c r="V189" s="9"/>
      <c r="W189" s="9"/>
      <c r="X189" s="9"/>
      <c r="Y189" s="9"/>
      <c r="Z189" s="9"/>
      <c r="AA189" s="9"/>
      <c r="AB189" s="9"/>
      <c r="AC189" s="9"/>
      <c r="AD189" s="9"/>
      <c r="AE189" s="9"/>
      <c r="AF189" s="9"/>
      <c r="AG189" s="9"/>
      <c r="AH189" s="9"/>
      <c r="AI189" s="9"/>
      <c r="AJ189" s="9"/>
      <c r="AK189" s="9"/>
      <c r="AL189" s="9"/>
      <c r="AM189" s="9"/>
      <c r="AN189" s="9"/>
      <c r="AO189" s="9"/>
      <c r="AP189" s="9"/>
      <c r="AQ189" s="9"/>
      <c r="AR189" s="9"/>
      <c r="AS189" s="9"/>
      <c r="AT189" s="9"/>
      <c r="AU189" s="9"/>
      <c r="AV189" s="9"/>
      <c r="AW189" s="9"/>
      <c r="AX189" s="9"/>
      <c r="AY189" s="9"/>
      <c r="AZ189" s="9"/>
      <c r="BA189" s="9"/>
      <c r="BB189" s="9"/>
      <c r="BC189" s="9"/>
      <c r="BD189" s="9"/>
      <c r="BE189" s="9">
        <v>10</v>
      </c>
      <c r="BF189" s="10">
        <f t="shared" ref="BF189:BF194" si="33">BE189*G189</f>
        <v>3000</v>
      </c>
      <c r="BG189" s="70"/>
      <c r="BH189" s="16">
        <f t="shared" si="32"/>
        <v>3000</v>
      </c>
    </row>
    <row r="190" spans="2:60" ht="13.5" customHeight="1" x14ac:dyDescent="0.15">
      <c r="B190" s="6">
        <v>10.199999999999999</v>
      </c>
      <c r="C190" s="60" t="s">
        <v>391</v>
      </c>
      <c r="D190" s="7" t="s">
        <v>425</v>
      </c>
      <c r="E190" s="7"/>
      <c r="F190" s="9" t="s">
        <v>55</v>
      </c>
      <c r="G190" s="9">
        <v>420</v>
      </c>
      <c r="H190" s="9"/>
      <c r="I190" s="9"/>
      <c r="J190" s="9"/>
      <c r="K190" s="9"/>
      <c r="L190" s="9"/>
      <c r="M190" s="9"/>
      <c r="N190" s="9"/>
      <c r="O190" s="9"/>
      <c r="P190" s="9"/>
      <c r="Q190" s="9"/>
      <c r="R190" s="9"/>
      <c r="S190" s="9"/>
      <c r="T190" s="9"/>
      <c r="U190" s="9"/>
      <c r="V190" s="9"/>
      <c r="W190" s="9"/>
      <c r="X190" s="9"/>
      <c r="Y190" s="9"/>
      <c r="Z190" s="9"/>
      <c r="AA190" s="9"/>
      <c r="AB190" s="9"/>
      <c r="AC190" s="9"/>
      <c r="AD190" s="9"/>
      <c r="AE190" s="9"/>
      <c r="AF190" s="9"/>
      <c r="AG190" s="9"/>
      <c r="AH190" s="9"/>
      <c r="AI190" s="9"/>
      <c r="AJ190" s="9"/>
      <c r="AK190" s="9"/>
      <c r="AL190" s="9"/>
      <c r="AM190" s="9"/>
      <c r="AN190" s="9"/>
      <c r="AO190" s="9"/>
      <c r="AP190" s="9"/>
      <c r="AQ190" s="9"/>
      <c r="AR190" s="9"/>
      <c r="AS190" s="9"/>
      <c r="AT190" s="9"/>
      <c r="AU190" s="9"/>
      <c r="AV190" s="9"/>
      <c r="AW190" s="9"/>
      <c r="AX190" s="9"/>
      <c r="AY190" s="9"/>
      <c r="AZ190" s="9"/>
      <c r="BA190" s="9"/>
      <c r="BB190" s="9"/>
      <c r="BC190" s="9"/>
      <c r="BD190" s="9"/>
      <c r="BE190" s="9">
        <v>10</v>
      </c>
      <c r="BF190" s="10">
        <f t="shared" si="33"/>
        <v>4200</v>
      </c>
      <c r="BG190" s="70"/>
      <c r="BH190" s="16">
        <f t="shared" si="32"/>
        <v>4200</v>
      </c>
    </row>
    <row r="191" spans="2:60" ht="13.5" customHeight="1" x14ac:dyDescent="0.15">
      <c r="B191" s="6">
        <v>10.210000000000001</v>
      </c>
      <c r="C191" s="61" t="s">
        <v>392</v>
      </c>
      <c r="D191" s="61" t="s">
        <v>430</v>
      </c>
      <c r="E191" s="7"/>
      <c r="F191" s="9" t="s">
        <v>55</v>
      </c>
      <c r="G191" s="9">
        <v>2800</v>
      </c>
      <c r="H191" s="9"/>
      <c r="I191" s="9"/>
      <c r="J191" s="9"/>
      <c r="K191" s="9"/>
      <c r="L191" s="9"/>
      <c r="M191" s="9"/>
      <c r="N191" s="9"/>
      <c r="O191" s="9"/>
      <c r="P191" s="9"/>
      <c r="Q191" s="9"/>
      <c r="R191" s="9"/>
      <c r="S191" s="9"/>
      <c r="T191" s="9"/>
      <c r="U191" s="9"/>
      <c r="V191" s="9"/>
      <c r="W191" s="9"/>
      <c r="X191" s="9"/>
      <c r="Y191" s="9"/>
      <c r="Z191" s="9"/>
      <c r="AA191" s="9"/>
      <c r="AB191" s="9"/>
      <c r="AC191" s="9"/>
      <c r="AD191" s="9"/>
      <c r="AE191" s="9"/>
      <c r="AF191" s="9"/>
      <c r="AG191" s="9"/>
      <c r="AH191" s="9"/>
      <c r="AI191" s="9"/>
      <c r="AJ191" s="9"/>
      <c r="AK191" s="9"/>
      <c r="AL191" s="9"/>
      <c r="AM191" s="9"/>
      <c r="AN191" s="9"/>
      <c r="AO191" s="9"/>
      <c r="AP191" s="9"/>
      <c r="AQ191" s="9"/>
      <c r="AR191" s="9"/>
      <c r="AS191" s="9"/>
      <c r="AT191" s="9"/>
      <c r="AU191" s="9"/>
      <c r="AV191" s="9"/>
      <c r="AW191" s="9"/>
      <c r="AX191" s="9"/>
      <c r="AY191" s="9"/>
      <c r="AZ191" s="9"/>
      <c r="BA191" s="9"/>
      <c r="BB191" s="9"/>
      <c r="BC191" s="9"/>
      <c r="BD191" s="9"/>
      <c r="BE191" s="9">
        <v>3</v>
      </c>
      <c r="BF191" s="10">
        <f t="shared" si="33"/>
        <v>8400</v>
      </c>
      <c r="BG191" s="70"/>
      <c r="BH191" s="16">
        <f t="shared" si="32"/>
        <v>8400</v>
      </c>
    </row>
    <row r="192" spans="2:60" ht="13.5" customHeight="1" x14ac:dyDescent="0.15">
      <c r="B192" s="6">
        <v>10.220000000000001</v>
      </c>
      <c r="C192" s="61" t="s">
        <v>393</v>
      </c>
      <c r="D192" s="61" t="s">
        <v>431</v>
      </c>
      <c r="E192" s="7"/>
      <c r="F192" s="9" t="s">
        <v>55</v>
      </c>
      <c r="G192" s="9">
        <v>2500</v>
      </c>
      <c r="H192" s="9"/>
      <c r="I192" s="9"/>
      <c r="J192" s="9"/>
      <c r="K192" s="9"/>
      <c r="L192" s="9"/>
      <c r="M192" s="9"/>
      <c r="N192" s="9"/>
      <c r="O192" s="9"/>
      <c r="P192" s="9"/>
      <c r="Q192" s="9"/>
      <c r="R192" s="9"/>
      <c r="S192" s="9"/>
      <c r="T192" s="9"/>
      <c r="U192" s="9"/>
      <c r="V192" s="9"/>
      <c r="W192" s="9"/>
      <c r="X192" s="9"/>
      <c r="Y192" s="9"/>
      <c r="Z192" s="9"/>
      <c r="AA192" s="9"/>
      <c r="AB192" s="9"/>
      <c r="AC192" s="9"/>
      <c r="AD192" s="9"/>
      <c r="AE192" s="9"/>
      <c r="AF192" s="9"/>
      <c r="AG192" s="9"/>
      <c r="AH192" s="9"/>
      <c r="AI192" s="9"/>
      <c r="AJ192" s="9"/>
      <c r="AK192" s="9"/>
      <c r="AL192" s="9"/>
      <c r="AM192" s="9"/>
      <c r="AN192" s="9"/>
      <c r="AO192" s="9"/>
      <c r="AP192" s="9"/>
      <c r="AQ192" s="9"/>
      <c r="AR192" s="9"/>
      <c r="AS192" s="9"/>
      <c r="AT192" s="9"/>
      <c r="AU192" s="9"/>
      <c r="AV192" s="9"/>
      <c r="AW192" s="9"/>
      <c r="AX192" s="9"/>
      <c r="AY192" s="9"/>
      <c r="AZ192" s="9"/>
      <c r="BA192" s="9"/>
      <c r="BB192" s="9"/>
      <c r="BC192" s="9"/>
      <c r="BD192" s="9"/>
      <c r="BE192" s="9">
        <v>2</v>
      </c>
      <c r="BF192" s="10">
        <f t="shared" si="33"/>
        <v>5000</v>
      </c>
      <c r="BG192" s="70"/>
      <c r="BH192" s="16">
        <f t="shared" si="32"/>
        <v>5000</v>
      </c>
    </row>
    <row r="193" spans="2:60" ht="13.5" customHeight="1" x14ac:dyDescent="0.15">
      <c r="B193" s="6">
        <v>10.23</v>
      </c>
      <c r="C193" s="61" t="s">
        <v>456</v>
      </c>
      <c r="D193" s="61" t="s">
        <v>457</v>
      </c>
      <c r="E193" s="7"/>
      <c r="F193" s="9"/>
      <c r="G193" s="9">
        <v>100000</v>
      </c>
      <c r="H193" s="9"/>
      <c r="I193" s="9"/>
      <c r="J193" s="9"/>
      <c r="K193" s="9"/>
      <c r="L193" s="9"/>
      <c r="M193" s="9"/>
      <c r="N193" s="9"/>
      <c r="O193" s="9"/>
      <c r="P193" s="9"/>
      <c r="Q193" s="9"/>
      <c r="R193" s="9"/>
      <c r="S193" s="9"/>
      <c r="T193" s="9"/>
      <c r="U193" s="9"/>
      <c r="V193" s="9"/>
      <c r="W193" s="9"/>
      <c r="X193" s="9"/>
      <c r="Y193" s="9"/>
      <c r="Z193" s="9"/>
      <c r="AA193" s="9"/>
      <c r="AB193" s="9"/>
      <c r="AC193" s="9"/>
      <c r="AD193" s="9"/>
      <c r="AE193" s="9"/>
      <c r="AF193" s="9"/>
      <c r="AG193" s="9"/>
      <c r="AH193" s="9"/>
      <c r="AI193" s="9"/>
      <c r="AJ193" s="9"/>
      <c r="AK193" s="9"/>
      <c r="AL193" s="9"/>
      <c r="AM193" s="9"/>
      <c r="AN193" s="9"/>
      <c r="AO193" s="9"/>
      <c r="AP193" s="9"/>
      <c r="AQ193" s="9"/>
      <c r="AR193" s="9"/>
      <c r="AS193" s="9"/>
      <c r="AT193" s="9"/>
      <c r="AU193" s="9"/>
      <c r="AV193" s="9"/>
      <c r="AW193" s="9"/>
      <c r="AX193" s="9"/>
      <c r="AY193" s="9"/>
      <c r="AZ193" s="9"/>
      <c r="BA193" s="9"/>
      <c r="BB193" s="9"/>
      <c r="BC193" s="9"/>
      <c r="BD193" s="9"/>
      <c r="BE193" s="9">
        <v>1</v>
      </c>
      <c r="BF193" s="62">
        <f t="shared" si="33"/>
        <v>100000</v>
      </c>
      <c r="BG193" s="70"/>
      <c r="BH193" s="16">
        <f t="shared" si="32"/>
        <v>100000</v>
      </c>
    </row>
    <row r="194" spans="2:60" ht="13.5" customHeight="1" x14ac:dyDescent="0.15">
      <c r="B194" s="6">
        <v>10.24</v>
      </c>
      <c r="C194" s="7" t="s">
        <v>415</v>
      </c>
      <c r="D194" s="7" t="s">
        <v>421</v>
      </c>
      <c r="E194" s="7"/>
      <c r="F194" s="9" t="s">
        <v>422</v>
      </c>
      <c r="G194" s="9">
        <f>8408166*0.04</f>
        <v>336326.64</v>
      </c>
      <c r="H194" s="9"/>
      <c r="I194" s="9"/>
      <c r="J194" s="9"/>
      <c r="K194" s="9"/>
      <c r="L194" s="9"/>
      <c r="M194" s="9"/>
      <c r="N194" s="9"/>
      <c r="O194" s="9"/>
      <c r="P194" s="9"/>
      <c r="Q194" s="9"/>
      <c r="R194" s="9"/>
      <c r="S194" s="9"/>
      <c r="T194" s="9"/>
      <c r="U194" s="9"/>
      <c r="V194" s="9"/>
      <c r="W194" s="9"/>
      <c r="X194" s="9"/>
      <c r="Y194" s="9"/>
      <c r="Z194" s="9"/>
      <c r="AA194" s="9"/>
      <c r="AB194" s="9"/>
      <c r="AC194" s="9"/>
      <c r="AD194" s="9"/>
      <c r="AE194" s="9"/>
      <c r="AF194" s="9"/>
      <c r="AG194" s="9"/>
      <c r="AH194" s="9"/>
      <c r="AI194" s="9"/>
      <c r="AJ194" s="9"/>
      <c r="AK194" s="9"/>
      <c r="AL194" s="9"/>
      <c r="AM194" s="9"/>
      <c r="AN194" s="9"/>
      <c r="AO194" s="9"/>
      <c r="AP194" s="9"/>
      <c r="AQ194" s="9"/>
      <c r="AR194" s="9"/>
      <c r="AS194" s="9"/>
      <c r="AT194" s="9"/>
      <c r="AU194" s="9"/>
      <c r="AV194" s="9"/>
      <c r="AW194" s="9"/>
      <c r="AX194" s="9"/>
      <c r="AY194" s="9"/>
      <c r="AZ194" s="9"/>
      <c r="BA194" s="9"/>
      <c r="BB194" s="9"/>
      <c r="BC194" s="9"/>
      <c r="BD194" s="9"/>
      <c r="BE194" s="9">
        <v>2</v>
      </c>
      <c r="BF194" s="62">
        <f t="shared" si="33"/>
        <v>672653.28</v>
      </c>
      <c r="BG194" s="70"/>
      <c r="BH194" s="16">
        <f>BF194*(100-BG194)%</f>
        <v>672653.28</v>
      </c>
    </row>
    <row r="195" spans="2:60" ht="17.5" customHeight="1" x14ac:dyDescent="0.15">
      <c r="B195" s="35"/>
      <c r="C195" s="8"/>
      <c r="D195" s="8"/>
      <c r="E195" s="8"/>
      <c r="F195" s="63"/>
      <c r="G195" s="63"/>
      <c r="H195" s="63"/>
      <c r="I195" s="63"/>
      <c r="J195" s="63"/>
      <c r="K195" s="63"/>
      <c r="L195" s="63"/>
      <c r="M195" s="63"/>
      <c r="N195" s="63"/>
      <c r="O195" s="63"/>
      <c r="P195" s="63"/>
      <c r="Q195" s="63"/>
      <c r="R195" s="63"/>
      <c r="S195" s="63"/>
      <c r="T195" s="63"/>
      <c r="U195" s="63"/>
      <c r="V195" s="63"/>
      <c r="W195" s="63"/>
      <c r="X195" s="63"/>
      <c r="Y195" s="63"/>
      <c r="Z195" s="63"/>
      <c r="AA195" s="63"/>
      <c r="AB195" s="63"/>
      <c r="AC195" s="63"/>
      <c r="AD195" s="63"/>
      <c r="AE195" s="63"/>
      <c r="AF195" s="63"/>
      <c r="AG195" s="63"/>
      <c r="AH195" s="63"/>
      <c r="AI195" s="63"/>
      <c r="AJ195" s="63"/>
      <c r="AK195" s="63"/>
      <c r="AL195" s="63"/>
      <c r="AM195" s="63"/>
      <c r="AN195" s="63"/>
      <c r="AO195" s="63"/>
      <c r="AP195" s="63"/>
      <c r="AQ195" s="63"/>
      <c r="AR195" s="63"/>
      <c r="AS195" s="63"/>
      <c r="AT195" s="63"/>
      <c r="AU195" s="63"/>
      <c r="AV195" s="63"/>
      <c r="AW195" s="63"/>
      <c r="AX195" s="63"/>
      <c r="AY195" s="63"/>
      <c r="AZ195" s="63"/>
      <c r="BA195" s="63"/>
      <c r="BB195" s="63"/>
      <c r="BC195" s="63"/>
      <c r="BD195" s="63"/>
      <c r="BE195" s="63"/>
      <c r="BF195" s="64">
        <f>SUM(BF7:BF194)</f>
        <v>9379977.2799999993</v>
      </c>
      <c r="BG195" s="35"/>
      <c r="BH195" s="64">
        <f>SUM(BH7:BH194)</f>
        <v>9379977.2799999993</v>
      </c>
    </row>
    <row r="196" spans="2:60" ht="13.5" customHeight="1" x14ac:dyDescent="0.15">
      <c r="B196" s="65" t="s">
        <v>291</v>
      </c>
      <c r="C196" s="66"/>
      <c r="D196" s="66"/>
      <c r="E196" s="66"/>
      <c r="F196" s="67"/>
      <c r="G196" s="67"/>
      <c r="H196" s="67"/>
      <c r="I196" s="67"/>
      <c r="J196" s="67"/>
      <c r="K196" s="67"/>
      <c r="L196" s="67"/>
      <c r="M196" s="67"/>
      <c r="N196" s="67"/>
      <c r="O196" s="67"/>
      <c r="P196" s="67"/>
      <c r="Q196" s="67"/>
      <c r="R196" s="67"/>
      <c r="S196" s="67"/>
      <c r="T196" s="67"/>
      <c r="U196" s="67"/>
      <c r="V196" s="67"/>
      <c r="W196" s="67"/>
      <c r="X196" s="67"/>
      <c r="Y196" s="67"/>
      <c r="Z196" s="67"/>
      <c r="AA196" s="67"/>
      <c r="AB196" s="67"/>
      <c r="AC196" s="67"/>
      <c r="AD196" s="67"/>
      <c r="AE196" s="67"/>
      <c r="AF196" s="67"/>
      <c r="AG196" s="67"/>
      <c r="AH196" s="67"/>
      <c r="AI196" s="67"/>
      <c r="AJ196" s="67"/>
      <c r="AK196" s="67"/>
      <c r="AL196" s="67"/>
      <c r="AM196" s="67"/>
      <c r="AN196" s="67"/>
      <c r="AO196" s="67"/>
      <c r="AP196" s="67"/>
      <c r="AQ196" s="67"/>
      <c r="AR196" s="67"/>
      <c r="AS196" s="67"/>
      <c r="AT196" s="67"/>
      <c r="AU196" s="67"/>
      <c r="AV196" s="67"/>
      <c r="AW196" s="67"/>
      <c r="AX196" s="67"/>
      <c r="AY196" s="67"/>
      <c r="AZ196" s="67"/>
      <c r="BA196" s="67"/>
      <c r="BB196" s="67"/>
      <c r="BC196" s="67"/>
      <c r="BD196" s="67"/>
      <c r="BE196" s="67"/>
      <c r="BF196" s="68"/>
      <c r="BG196" s="69"/>
      <c r="BH196" s="69"/>
    </row>
    <row r="197" spans="2:60" ht="13.5" customHeight="1" x14ac:dyDescent="0.15">
      <c r="B197" s="97" t="s">
        <v>429</v>
      </c>
      <c r="C197" s="98"/>
      <c r="D197" s="98"/>
      <c r="E197" s="98"/>
      <c r="F197" s="98"/>
      <c r="G197" s="98"/>
      <c r="H197" s="72"/>
      <c r="I197" s="72"/>
      <c r="J197" s="72"/>
      <c r="K197" s="72"/>
      <c r="L197" s="72"/>
      <c r="M197" s="72"/>
      <c r="N197" s="72"/>
      <c r="O197" s="72"/>
      <c r="P197" s="72"/>
      <c r="Q197" s="72"/>
      <c r="R197" s="72"/>
      <c r="S197" s="72"/>
      <c r="T197" s="72"/>
      <c r="U197" s="72"/>
      <c r="V197" s="72"/>
      <c r="W197" s="72"/>
      <c r="X197" s="72"/>
      <c r="Y197" s="72"/>
      <c r="Z197" s="72"/>
      <c r="AA197" s="72"/>
      <c r="AB197" s="72"/>
      <c r="AC197" s="72"/>
      <c r="AD197" s="72"/>
      <c r="AE197" s="72"/>
      <c r="AF197" s="72"/>
      <c r="AG197" s="72"/>
      <c r="AH197" s="72"/>
      <c r="AI197" s="72"/>
      <c r="AJ197" s="72"/>
      <c r="AK197" s="72"/>
      <c r="AL197" s="72"/>
      <c r="AM197" s="72"/>
      <c r="AN197" s="72"/>
      <c r="AO197" s="72"/>
      <c r="AP197" s="72"/>
      <c r="AQ197" s="72"/>
      <c r="AR197" s="72"/>
      <c r="AS197" s="72"/>
      <c r="AT197" s="72"/>
      <c r="AU197" s="72"/>
      <c r="AV197" s="72"/>
      <c r="AW197" s="72"/>
      <c r="AX197" s="72"/>
      <c r="AY197" s="72"/>
      <c r="AZ197" s="72"/>
      <c r="BA197" s="72"/>
      <c r="BB197" s="72"/>
      <c r="BC197" s="72"/>
      <c r="BD197" s="72"/>
      <c r="BE197" s="72"/>
      <c r="BF197" s="72"/>
      <c r="BG197" s="71"/>
      <c r="BH197" s="35"/>
    </row>
    <row r="198" spans="2:60" ht="13.5" customHeight="1" x14ac:dyDescent="0.15">
      <c r="B198" s="97" t="s">
        <v>292</v>
      </c>
      <c r="C198" s="98"/>
      <c r="D198" s="98"/>
      <c r="E198" s="98"/>
      <c r="F198" s="98"/>
      <c r="G198" s="98"/>
      <c r="H198" s="72"/>
      <c r="I198" s="72"/>
      <c r="J198" s="72"/>
      <c r="K198" s="72"/>
      <c r="L198" s="72"/>
      <c r="M198" s="72"/>
      <c r="N198" s="72"/>
      <c r="O198" s="72"/>
      <c r="P198" s="72"/>
      <c r="Q198" s="72"/>
      <c r="R198" s="72"/>
      <c r="S198" s="72"/>
      <c r="T198" s="72"/>
      <c r="U198" s="72"/>
      <c r="V198" s="72"/>
      <c r="W198" s="72"/>
      <c r="X198" s="72"/>
      <c r="Y198" s="72"/>
      <c r="Z198" s="72"/>
      <c r="AA198" s="72"/>
      <c r="AB198" s="72"/>
      <c r="AC198" s="72"/>
      <c r="AD198" s="72"/>
      <c r="AE198" s="72"/>
      <c r="AF198" s="72"/>
      <c r="AG198" s="72"/>
      <c r="AH198" s="72"/>
      <c r="AI198" s="72"/>
      <c r="AJ198" s="72"/>
      <c r="AK198" s="72"/>
      <c r="AL198" s="72"/>
      <c r="AM198" s="72"/>
      <c r="AN198" s="72"/>
      <c r="AO198" s="72"/>
      <c r="AP198" s="72"/>
      <c r="AQ198" s="72"/>
      <c r="AR198" s="72"/>
      <c r="AS198" s="72"/>
      <c r="AT198" s="72"/>
      <c r="AU198" s="72"/>
      <c r="AV198" s="72"/>
      <c r="AW198" s="72"/>
      <c r="AX198" s="72"/>
      <c r="AY198" s="72"/>
      <c r="AZ198" s="72"/>
      <c r="BA198" s="72"/>
      <c r="BB198" s="72"/>
      <c r="BC198" s="72"/>
      <c r="BD198" s="72"/>
      <c r="BE198" s="72"/>
      <c r="BF198" s="72"/>
      <c r="BG198" s="71"/>
      <c r="BH198" s="35"/>
    </row>
    <row r="199" spans="2:60" ht="13.5" customHeight="1" x14ac:dyDescent="0.15">
      <c r="B199" s="97" t="s">
        <v>293</v>
      </c>
      <c r="C199" s="97"/>
      <c r="D199" s="97"/>
      <c r="E199" s="97"/>
      <c r="F199" s="97"/>
      <c r="G199" s="97"/>
      <c r="H199" s="97"/>
      <c r="I199" s="97"/>
      <c r="J199" s="97"/>
      <c r="K199" s="97"/>
      <c r="L199" s="97"/>
      <c r="M199" s="97"/>
      <c r="N199" s="97"/>
      <c r="O199" s="97"/>
      <c r="P199" s="97"/>
      <c r="Q199" s="97"/>
      <c r="R199" s="97"/>
      <c r="S199" s="97"/>
      <c r="T199" s="97"/>
      <c r="U199" s="97"/>
      <c r="V199" s="97"/>
      <c r="W199" s="97"/>
      <c r="X199" s="97"/>
      <c r="Y199" s="97"/>
      <c r="Z199" s="97"/>
      <c r="AA199" s="97"/>
      <c r="AB199" s="97"/>
      <c r="AC199" s="97"/>
      <c r="AD199" s="97"/>
      <c r="AE199" s="97"/>
      <c r="AF199" s="97"/>
      <c r="AG199" s="97"/>
      <c r="AH199" s="97"/>
      <c r="AI199" s="97"/>
      <c r="AJ199" s="97"/>
      <c r="AK199" s="97"/>
      <c r="AL199" s="97"/>
      <c r="AM199" s="97"/>
      <c r="AN199" s="97"/>
      <c r="AO199" s="97"/>
      <c r="AP199" s="97"/>
      <c r="AQ199" s="97"/>
      <c r="AR199" s="97"/>
      <c r="AS199" s="97"/>
      <c r="AT199" s="97"/>
      <c r="AU199" s="97"/>
      <c r="AV199" s="97"/>
      <c r="AW199" s="97"/>
      <c r="AX199" s="97"/>
      <c r="AY199" s="97"/>
      <c r="AZ199" s="97"/>
      <c r="BA199" s="97"/>
      <c r="BB199" s="97"/>
      <c r="BC199" s="97"/>
      <c r="BD199" s="97"/>
      <c r="BE199" s="97"/>
      <c r="BF199" s="97"/>
      <c r="BG199" s="71"/>
      <c r="BH199" s="35"/>
    </row>
    <row r="200" spans="2:60" ht="13.5" customHeight="1" x14ac:dyDescent="0.15">
      <c r="B200" s="97" t="s">
        <v>294</v>
      </c>
      <c r="C200" s="98"/>
      <c r="D200" s="98"/>
      <c r="E200" s="98"/>
      <c r="F200" s="98"/>
      <c r="G200" s="98"/>
      <c r="H200" s="72"/>
      <c r="I200" s="72"/>
      <c r="J200" s="72"/>
      <c r="K200" s="72"/>
      <c r="L200" s="72"/>
      <c r="M200" s="72"/>
      <c r="N200" s="72"/>
      <c r="O200" s="72"/>
      <c r="P200" s="72"/>
      <c r="Q200" s="72"/>
      <c r="R200" s="72"/>
      <c r="S200" s="72"/>
      <c r="T200" s="72"/>
      <c r="U200" s="72"/>
      <c r="V200" s="72"/>
      <c r="W200" s="72"/>
      <c r="X200" s="72"/>
      <c r="Y200" s="72"/>
      <c r="Z200" s="72"/>
      <c r="AA200" s="72"/>
      <c r="AB200" s="72"/>
      <c r="AC200" s="72"/>
      <c r="AD200" s="72"/>
      <c r="AE200" s="72"/>
      <c r="AF200" s="72"/>
      <c r="AG200" s="72"/>
      <c r="AH200" s="72"/>
      <c r="AI200" s="72"/>
      <c r="AJ200" s="72"/>
      <c r="AK200" s="72"/>
      <c r="AL200" s="72"/>
      <c r="AM200" s="72"/>
      <c r="AN200" s="72"/>
      <c r="AO200" s="72"/>
      <c r="AP200" s="72"/>
      <c r="AQ200" s="72"/>
      <c r="AR200" s="72"/>
      <c r="AS200" s="72"/>
      <c r="AT200" s="72"/>
      <c r="AU200" s="72"/>
      <c r="AV200" s="72"/>
      <c r="AW200" s="72"/>
      <c r="AX200" s="72"/>
      <c r="AY200" s="72"/>
      <c r="AZ200" s="72"/>
      <c r="BA200" s="72"/>
      <c r="BB200" s="72"/>
      <c r="BC200" s="72"/>
      <c r="BD200" s="72"/>
      <c r="BE200" s="72"/>
      <c r="BF200" s="72"/>
      <c r="BG200" s="71"/>
      <c r="BH200" s="35"/>
    </row>
    <row r="201" spans="2:60" ht="13.5" customHeight="1" x14ac:dyDescent="0.15">
      <c r="B201" s="100" t="s">
        <v>446</v>
      </c>
      <c r="C201" s="100"/>
      <c r="D201" s="100"/>
      <c r="E201" s="100"/>
      <c r="F201" s="100"/>
      <c r="G201" s="100"/>
      <c r="H201" s="100"/>
      <c r="I201" s="100"/>
      <c r="J201" s="100"/>
      <c r="K201" s="100"/>
      <c r="L201" s="100"/>
      <c r="M201" s="100"/>
      <c r="N201" s="100"/>
      <c r="O201" s="100"/>
      <c r="P201" s="100"/>
      <c r="Q201" s="100"/>
      <c r="R201" s="100"/>
      <c r="S201" s="100"/>
      <c r="T201" s="100"/>
      <c r="U201" s="100"/>
      <c r="V201" s="100"/>
      <c r="W201" s="100"/>
      <c r="X201" s="100"/>
      <c r="Y201" s="100"/>
      <c r="Z201" s="100"/>
      <c r="AA201" s="100"/>
      <c r="AB201" s="100"/>
      <c r="AC201" s="100"/>
      <c r="AD201" s="100"/>
      <c r="AE201" s="100"/>
      <c r="AF201" s="100"/>
      <c r="AG201" s="100"/>
      <c r="AH201" s="100"/>
      <c r="AI201" s="100"/>
      <c r="AJ201" s="100"/>
      <c r="AK201" s="100"/>
      <c r="AL201" s="100"/>
      <c r="AM201" s="100"/>
      <c r="AN201" s="100"/>
      <c r="AO201" s="100"/>
      <c r="AP201" s="100"/>
      <c r="AQ201" s="100"/>
      <c r="AR201" s="100"/>
      <c r="AS201" s="100"/>
      <c r="AT201" s="100"/>
      <c r="AU201" s="100"/>
      <c r="AV201" s="100"/>
      <c r="AW201" s="100"/>
      <c r="AX201" s="100"/>
      <c r="AY201" s="100"/>
      <c r="AZ201" s="100"/>
      <c r="BA201" s="100"/>
      <c r="BB201" s="100"/>
      <c r="BC201" s="100"/>
      <c r="BD201" s="100"/>
      <c r="BE201" s="100"/>
      <c r="BF201" s="100"/>
      <c r="BG201" s="100"/>
      <c r="BH201" s="35"/>
    </row>
    <row r="202" spans="2:60" ht="13.5" customHeight="1" x14ac:dyDescent="0.15">
      <c r="B202" s="97" t="s">
        <v>295</v>
      </c>
      <c r="C202" s="98"/>
      <c r="D202" s="98"/>
      <c r="E202" s="98"/>
      <c r="F202" s="98"/>
      <c r="G202" s="98"/>
      <c r="H202" s="72"/>
      <c r="I202" s="72"/>
      <c r="J202" s="72"/>
      <c r="K202" s="72"/>
      <c r="L202" s="72"/>
      <c r="M202" s="72"/>
      <c r="N202" s="72"/>
      <c r="O202" s="72"/>
      <c r="P202" s="72"/>
      <c r="Q202" s="72"/>
      <c r="R202" s="72"/>
      <c r="S202" s="72"/>
      <c r="T202" s="72"/>
      <c r="U202" s="72"/>
      <c r="V202" s="72"/>
      <c r="W202" s="72"/>
      <c r="X202" s="72"/>
      <c r="Y202" s="72"/>
      <c r="Z202" s="72"/>
      <c r="AA202" s="72"/>
      <c r="AB202" s="72"/>
      <c r="AC202" s="72"/>
      <c r="AD202" s="72"/>
      <c r="AE202" s="72"/>
      <c r="AF202" s="72"/>
      <c r="AG202" s="72"/>
      <c r="AH202" s="72"/>
      <c r="AI202" s="72"/>
      <c r="AJ202" s="72"/>
      <c r="AK202" s="72"/>
      <c r="AL202" s="72"/>
      <c r="AM202" s="72"/>
      <c r="AN202" s="72"/>
      <c r="AO202" s="72"/>
      <c r="AP202" s="72"/>
      <c r="AQ202" s="72"/>
      <c r="AR202" s="72"/>
      <c r="AS202" s="72"/>
      <c r="AT202" s="72"/>
      <c r="AU202" s="72"/>
      <c r="AV202" s="72"/>
      <c r="AW202" s="72"/>
      <c r="AX202" s="72"/>
      <c r="AY202" s="72"/>
      <c r="AZ202" s="72"/>
      <c r="BA202" s="72"/>
      <c r="BB202" s="72"/>
      <c r="BC202" s="72"/>
      <c r="BD202" s="72"/>
      <c r="BE202" s="72"/>
      <c r="BF202" s="72"/>
      <c r="BG202" s="71"/>
      <c r="BH202" s="35"/>
    </row>
    <row r="203" spans="2:60" ht="27" customHeight="1" x14ac:dyDescent="0.15">
      <c r="B203" s="99" t="s">
        <v>455</v>
      </c>
      <c r="C203" s="99"/>
      <c r="D203" s="99"/>
      <c r="E203" s="99"/>
      <c r="F203" s="99"/>
      <c r="G203" s="99"/>
      <c r="H203" s="99"/>
      <c r="I203" s="99"/>
      <c r="J203" s="99"/>
      <c r="K203" s="99"/>
      <c r="L203" s="99"/>
      <c r="M203" s="99"/>
      <c r="N203" s="99"/>
      <c r="O203" s="99"/>
      <c r="P203" s="99"/>
      <c r="Q203" s="99"/>
      <c r="R203" s="99"/>
      <c r="S203" s="99"/>
      <c r="T203" s="99"/>
      <c r="U203" s="99"/>
      <c r="V203" s="99"/>
      <c r="W203" s="99"/>
      <c r="X203" s="99"/>
      <c r="Y203" s="99"/>
      <c r="Z203" s="99"/>
      <c r="AA203" s="99"/>
      <c r="AB203" s="99"/>
      <c r="AC203" s="99"/>
      <c r="AD203" s="99"/>
      <c r="AE203" s="99"/>
      <c r="AF203" s="99"/>
      <c r="AG203" s="99"/>
      <c r="AH203" s="99"/>
      <c r="AI203" s="99"/>
      <c r="AJ203" s="99"/>
      <c r="AK203" s="99"/>
      <c r="AL203" s="99"/>
      <c r="AM203" s="99"/>
      <c r="AN203" s="99"/>
      <c r="AO203" s="99"/>
      <c r="AP203" s="99"/>
      <c r="AQ203" s="99"/>
      <c r="AR203" s="99"/>
      <c r="AS203" s="99"/>
      <c r="AT203" s="99"/>
      <c r="AU203" s="99"/>
      <c r="AV203" s="99"/>
      <c r="AW203" s="99"/>
      <c r="AX203" s="99"/>
      <c r="AY203" s="99"/>
      <c r="AZ203" s="99"/>
      <c r="BA203" s="99"/>
      <c r="BB203" s="99"/>
      <c r="BC203" s="99"/>
      <c r="BD203" s="99"/>
      <c r="BE203" s="99"/>
      <c r="BF203" s="99"/>
      <c r="BG203" s="71"/>
      <c r="BH203" s="35"/>
    </row>
    <row r="204" spans="2:60" ht="15" customHeight="1" x14ac:dyDescent="0.15">
      <c r="B204" s="97" t="s">
        <v>428</v>
      </c>
      <c r="C204" s="97"/>
      <c r="D204" s="97"/>
      <c r="E204" s="97"/>
      <c r="F204" s="97"/>
      <c r="G204" s="97"/>
      <c r="H204" s="97"/>
      <c r="I204" s="97"/>
      <c r="J204" s="97"/>
      <c r="K204" s="97"/>
      <c r="L204" s="97"/>
      <c r="M204" s="97"/>
      <c r="N204" s="97"/>
      <c r="O204" s="97"/>
      <c r="P204" s="97"/>
      <c r="Q204" s="97"/>
      <c r="R204" s="97"/>
      <c r="S204" s="97"/>
      <c r="T204" s="97"/>
      <c r="U204" s="97"/>
      <c r="V204" s="97"/>
      <c r="W204" s="97"/>
      <c r="X204" s="97"/>
      <c r="Y204" s="97"/>
      <c r="Z204" s="97"/>
      <c r="AA204" s="97"/>
      <c r="AB204" s="97"/>
      <c r="AC204" s="97"/>
      <c r="AD204" s="97"/>
      <c r="AE204" s="97"/>
      <c r="AF204" s="97"/>
      <c r="AG204" s="97"/>
      <c r="AH204" s="97"/>
      <c r="AI204" s="97"/>
      <c r="AJ204" s="97"/>
      <c r="AK204" s="97"/>
      <c r="AL204" s="97"/>
      <c r="AM204" s="97"/>
      <c r="AN204" s="97"/>
      <c r="AO204" s="97"/>
      <c r="AP204" s="97"/>
      <c r="AQ204" s="97"/>
      <c r="AR204" s="97"/>
      <c r="AS204" s="97"/>
      <c r="AT204" s="97"/>
      <c r="AU204" s="97"/>
      <c r="AV204" s="97"/>
      <c r="AW204" s="97"/>
      <c r="AX204" s="97"/>
      <c r="AY204" s="97"/>
      <c r="AZ204" s="97"/>
      <c r="BA204" s="97"/>
      <c r="BB204" s="97"/>
      <c r="BC204" s="97"/>
      <c r="BD204" s="97"/>
      <c r="BE204" s="97"/>
      <c r="BF204" s="97"/>
      <c r="BG204" s="97"/>
      <c r="BH204" s="35"/>
    </row>
    <row r="205" spans="2:60" ht="15" customHeight="1" x14ac:dyDescent="0.15">
      <c r="B205" s="86" t="s">
        <v>466</v>
      </c>
      <c r="C205" s="86"/>
      <c r="D205" s="86"/>
      <c r="E205" s="86"/>
      <c r="F205" s="86"/>
      <c r="G205" s="86"/>
      <c r="H205" s="86"/>
      <c r="I205" s="86"/>
      <c r="J205" s="86"/>
      <c r="K205" s="86"/>
      <c r="L205" s="86"/>
      <c r="M205" s="86"/>
      <c r="N205" s="86"/>
      <c r="O205" s="86"/>
      <c r="P205" s="86"/>
      <c r="Q205" s="86"/>
      <c r="R205" s="86"/>
      <c r="S205" s="86"/>
      <c r="T205" s="86"/>
      <c r="U205" s="86"/>
      <c r="V205" s="86"/>
      <c r="W205" s="86"/>
      <c r="X205" s="86"/>
      <c r="Y205" s="86"/>
      <c r="Z205" s="86"/>
      <c r="AA205" s="86"/>
      <c r="AB205" s="86"/>
      <c r="AC205" s="86"/>
      <c r="AD205" s="86"/>
      <c r="AE205" s="86"/>
      <c r="AF205" s="86"/>
      <c r="AG205" s="86"/>
      <c r="AH205" s="86"/>
      <c r="AI205" s="86"/>
      <c r="AJ205" s="86"/>
      <c r="AK205" s="86"/>
      <c r="AL205" s="86"/>
      <c r="AM205" s="86"/>
      <c r="AN205" s="86"/>
      <c r="AO205" s="86"/>
      <c r="AP205" s="86"/>
      <c r="AQ205" s="86"/>
      <c r="AR205" s="86"/>
      <c r="AS205" s="86"/>
      <c r="AT205" s="86"/>
      <c r="AU205" s="86"/>
      <c r="AV205" s="86"/>
      <c r="AW205" s="86"/>
      <c r="AX205" s="86"/>
      <c r="AY205" s="86"/>
      <c r="AZ205" s="86"/>
      <c r="BA205" s="86"/>
      <c r="BB205" s="86"/>
      <c r="BC205" s="86"/>
      <c r="BD205" s="86"/>
      <c r="BE205" s="86"/>
      <c r="BF205" s="86"/>
      <c r="BG205" s="86"/>
    </row>
    <row r="206" spans="2:60" ht="15" customHeight="1" x14ac:dyDescent="0.15">
      <c r="B206" s="85"/>
      <c r="C206" s="85"/>
      <c r="D206" s="85"/>
      <c r="E206" s="85"/>
      <c r="F206" s="85"/>
      <c r="G206" s="85"/>
      <c r="H206" s="85"/>
      <c r="I206" s="85"/>
      <c r="J206" s="85"/>
      <c r="K206" s="85"/>
      <c r="L206" s="85"/>
      <c r="M206" s="85"/>
      <c r="N206" s="85"/>
      <c r="O206" s="85"/>
      <c r="P206" s="85"/>
      <c r="Q206" s="85"/>
      <c r="R206" s="85"/>
      <c r="S206" s="85"/>
      <c r="T206" s="85"/>
      <c r="U206" s="85"/>
      <c r="V206" s="85"/>
      <c r="W206" s="85"/>
      <c r="X206" s="85"/>
      <c r="Y206" s="85"/>
      <c r="Z206" s="85"/>
      <c r="AA206" s="85"/>
      <c r="AB206" s="85"/>
      <c r="AC206" s="85"/>
      <c r="AD206" s="85"/>
      <c r="AE206" s="85"/>
      <c r="AF206" s="85"/>
      <c r="AG206" s="85"/>
      <c r="AH206" s="85"/>
      <c r="AI206" s="85"/>
      <c r="AJ206" s="85"/>
      <c r="AK206" s="85"/>
      <c r="AL206" s="85"/>
      <c r="AM206" s="85"/>
      <c r="AN206" s="85"/>
      <c r="AO206" s="85"/>
      <c r="AP206" s="85"/>
      <c r="AQ206" s="85"/>
      <c r="AR206" s="85"/>
      <c r="AS206" s="85"/>
      <c r="AT206" s="85"/>
      <c r="AU206" s="85"/>
      <c r="AV206" s="85"/>
      <c r="AW206" s="85"/>
      <c r="AX206" s="85"/>
      <c r="AY206" s="85"/>
      <c r="AZ206" s="85"/>
      <c r="BA206" s="85"/>
      <c r="BB206" s="85"/>
      <c r="BC206" s="85"/>
      <c r="BD206" s="85"/>
      <c r="BE206" s="85"/>
      <c r="BF206" s="85"/>
      <c r="BG206" s="85"/>
    </row>
  </sheetData>
  <mergeCells count="22">
    <mergeCell ref="B197:G197"/>
    <mergeCell ref="C135:BH135"/>
    <mergeCell ref="B203:BF203"/>
    <mergeCell ref="B199:BF199"/>
    <mergeCell ref="B200:G200"/>
    <mergeCell ref="B201:BG201"/>
    <mergeCell ref="B206:BG206"/>
    <mergeCell ref="B205:BG205"/>
    <mergeCell ref="F61:BH62"/>
    <mergeCell ref="B1:BH4"/>
    <mergeCell ref="B5:BH5"/>
    <mergeCell ref="C33:BH33"/>
    <mergeCell ref="C67:BH67"/>
    <mergeCell ref="C46:BH46"/>
    <mergeCell ref="C52:BH52"/>
    <mergeCell ref="C29:BH29"/>
    <mergeCell ref="B202:G202"/>
    <mergeCell ref="B146:BH146"/>
    <mergeCell ref="B204:BG204"/>
    <mergeCell ref="C105:BH105"/>
    <mergeCell ref="B198:G198"/>
    <mergeCell ref="C170:BH170"/>
  </mergeCells>
  <conditionalFormatting sqref="E163">
    <cfRule type="expression" dxfId="5" priority="8">
      <formula>E163=0</formula>
    </cfRule>
  </conditionalFormatting>
  <conditionalFormatting sqref="H147:H150">
    <cfRule type="expression" dxfId="4" priority="20">
      <formula>H147=0</formula>
    </cfRule>
    <cfRule type="expression" dxfId="3" priority="21">
      <formula>H147=0</formula>
    </cfRule>
  </conditionalFormatting>
  <conditionalFormatting sqref="H157">
    <cfRule type="expression" dxfId="2" priority="17">
      <formula>H157=0</formula>
    </cfRule>
  </conditionalFormatting>
  <conditionalFormatting sqref="H163">
    <cfRule type="expression" dxfId="1" priority="15">
      <formula>H163=0</formula>
    </cfRule>
    <cfRule type="expression" dxfId="0" priority="16">
      <formula>H163=0</formula>
    </cfRule>
  </conditionalFormatting>
  <pageMargins left="0.7" right="0.7" top="0.75" bottom="0.75" header="0" footer="0"/>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גליונות עבודה</vt:lpstr>
      </vt:variant>
      <vt:variant>
        <vt:i4>1</vt:i4>
      </vt:variant>
    </vt:vector>
  </HeadingPairs>
  <TitlesOfParts>
    <vt:vector size="1" baseType="lpstr">
      <vt:lpstr>כתב כמויות למילוי על ידי המציע</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איתמר שוורץ</dc:creator>
  <cp:lastModifiedBy>אור כהן</cp:lastModifiedBy>
  <dcterms:created xsi:type="dcterms:W3CDTF">2025-04-03T19:44:54Z</dcterms:created>
  <dcterms:modified xsi:type="dcterms:W3CDTF">2026-07-13T06:22:00Z</dcterms:modified>
</cp:coreProperties>
</file>